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fferten\Vorlagen_Offerten\"/>
    </mc:Choice>
  </mc:AlternateContent>
  <xr:revisionPtr revIDLastSave="0" documentId="13_ncr:1_{C9F25A59-EBC2-4153-B914-7E1AA58D1C39}" xr6:coauthVersionLast="47" xr6:coauthVersionMax="47" xr10:uidLastSave="{00000000-0000-0000-0000-000000000000}"/>
  <bookViews>
    <workbookView xWindow="2970" yWindow="330" windowWidth="12945" windowHeight="15015" activeTab="1" xr2:uid="{00000000-000D-0000-FFFF-FFFF00000000}"/>
  </bookViews>
  <sheets>
    <sheet name="Bestellungsaufnahme" sheetId="4" r:id="rId1"/>
    <sheet name="Tabelle1" sheetId="1" r:id="rId2"/>
    <sheet name="Tabelle2" sheetId="2" r:id="rId3"/>
    <sheet name="Tabelle3" sheetId="3" r:id="rId4"/>
  </sheets>
  <calcPr calcId="181029"/>
</workbook>
</file>

<file path=xl/calcChain.xml><?xml version="1.0" encoding="utf-8"?>
<calcChain xmlns="http://schemas.openxmlformats.org/spreadsheetml/2006/main">
  <c r="A33" i="1" l="1"/>
  <c r="A41" i="2"/>
  <c r="A40" i="2"/>
  <c r="F10" i="2" l="1"/>
  <c r="F11" i="2"/>
  <c r="F9" i="2"/>
  <c r="E37" i="1" l="1"/>
  <c r="E36" i="1"/>
  <c r="E35" i="1"/>
  <c r="C22" i="2" l="1"/>
  <c r="F20" i="2" l="1"/>
  <c r="F15" i="2"/>
  <c r="F16" i="2"/>
  <c r="F17" i="2"/>
  <c r="F18" i="2"/>
  <c r="F19" i="2"/>
  <c r="F21" i="2"/>
  <c r="F14" i="2"/>
  <c r="D15" i="2"/>
  <c r="D16" i="2"/>
  <c r="D17" i="2"/>
  <c r="D18" i="2"/>
  <c r="D19" i="2"/>
  <c r="D14" i="2"/>
  <c r="B15" i="2"/>
  <c r="B16" i="2"/>
  <c r="B17" i="2"/>
  <c r="B18" i="2"/>
  <c r="B19" i="2"/>
  <c r="B20" i="2"/>
  <c r="B21" i="2"/>
  <c r="B22" i="2"/>
  <c r="B14" i="2"/>
  <c r="A32" i="1" l="1"/>
  <c r="A26" i="2" s="1"/>
  <c r="E34" i="1"/>
  <c r="D15" i="1"/>
  <c r="D26" i="2" l="1"/>
  <c r="F26" i="2"/>
  <c r="B26" i="2"/>
  <c r="E26" i="2"/>
  <c r="C26" i="2"/>
  <c r="E32" i="1"/>
  <c r="E33" i="1"/>
  <c r="E21" i="2"/>
  <c r="E18" i="2"/>
  <c r="E17" i="2"/>
  <c r="E15" i="2"/>
  <c r="E19" i="2"/>
  <c r="E16" i="2"/>
  <c r="E20" i="2"/>
  <c r="E14" i="2"/>
  <c r="A44" i="2"/>
  <c r="C28" i="2" l="1"/>
  <c r="C6" i="2" l="1"/>
  <c r="C4" i="2" l="1"/>
  <c r="C5" i="2"/>
  <c r="C3" i="2"/>
  <c r="A35" i="2"/>
  <c r="A37" i="2" s="1"/>
  <c r="A36" i="2"/>
  <c r="A32" i="2"/>
  <c r="A24" i="2"/>
  <c r="A43" i="2" s="1"/>
  <c r="A15" i="2"/>
  <c r="A16" i="2"/>
  <c r="A17" i="2"/>
  <c r="A18" i="2"/>
  <c r="A19" i="2"/>
  <c r="A20" i="2"/>
  <c r="A21" i="2"/>
  <c r="A22" i="2"/>
  <c r="A14" i="2"/>
  <c r="A38" i="2" l="1"/>
  <c r="A39" i="2"/>
  <c r="E30" i="1"/>
  <c r="E31" i="1"/>
  <c r="A28" i="2" s="1"/>
  <c r="E29" i="1"/>
  <c r="E20" i="1"/>
  <c r="E21" i="1"/>
  <c r="E22" i="1"/>
  <c r="E23" i="1"/>
  <c r="E24" i="1"/>
  <c r="E25" i="1"/>
  <c r="E26" i="1"/>
  <c r="E27" i="1"/>
  <c r="E19" i="1"/>
  <c r="E18" i="1"/>
  <c r="D16" i="1" l="1"/>
  <c r="B28" i="1" s="1"/>
  <c r="E28" i="1" s="1"/>
  <c r="E40" i="1" s="1"/>
  <c r="D17" i="1"/>
  <c r="D14" i="1"/>
  <c r="E41" i="1" l="1"/>
  <c r="E43" i="1" s="1"/>
  <c r="C46" i="2" s="1"/>
  <c r="B46" i="1"/>
  <c r="B51" i="1" l="1"/>
  <c r="C18" i="2" s="1"/>
  <c r="B47" i="1"/>
  <c r="C14" i="2" s="1"/>
  <c r="B52" i="1"/>
  <c r="C19" i="2" s="1"/>
  <c r="B50" i="1"/>
  <c r="C17" i="2" s="1"/>
  <c r="B49" i="1"/>
  <c r="C16" i="2" s="1"/>
  <c r="B48" i="1"/>
  <c r="C15" i="2" s="1"/>
</calcChain>
</file>

<file path=xl/sharedStrings.xml><?xml version="1.0" encoding="utf-8"?>
<sst xmlns="http://schemas.openxmlformats.org/spreadsheetml/2006/main" count="218" uniqueCount="178">
  <si>
    <t>Name:</t>
  </si>
  <si>
    <t>Tel. Nr</t>
  </si>
  <si>
    <t>Stück</t>
  </si>
  <si>
    <t>Gewicht</t>
  </si>
  <si>
    <t>Ort:</t>
  </si>
  <si>
    <t>Schwein</t>
  </si>
  <si>
    <t>Poulet</t>
  </si>
  <si>
    <t>Pferd</t>
  </si>
  <si>
    <t>Lamm</t>
  </si>
  <si>
    <t>Kalb</t>
  </si>
  <si>
    <t>Bratspeck</t>
  </si>
  <si>
    <t>Rind</t>
  </si>
  <si>
    <t>Wurst Mix</t>
  </si>
  <si>
    <t>Tag:</t>
  </si>
  <si>
    <t>Datum:</t>
  </si>
  <si>
    <r>
      <t xml:space="preserve">Gemüsemix </t>
    </r>
    <r>
      <rPr>
        <sz val="10"/>
        <rFont val="Arial"/>
        <family val="2"/>
      </rPr>
      <t>(Peperoni, Zucchetti, Maiskolben, Champignons, Kartoffeln, Tomaten)</t>
    </r>
  </si>
  <si>
    <t>Fleisch esser</t>
  </si>
  <si>
    <t>Total Fleisch</t>
  </si>
  <si>
    <t>Total Gemüse</t>
  </si>
  <si>
    <t>Grillkäse aus Dürrenroth</t>
  </si>
  <si>
    <t>Personen</t>
  </si>
  <si>
    <t>Mwst.</t>
  </si>
  <si>
    <t>%</t>
  </si>
  <si>
    <t>Zusammensetzung Gemüse</t>
  </si>
  <si>
    <t>1 kg</t>
  </si>
  <si>
    <t>Peperoni</t>
  </si>
  <si>
    <t>Zucchetti</t>
  </si>
  <si>
    <t>Maiskolben</t>
  </si>
  <si>
    <t>Champignon</t>
  </si>
  <si>
    <t>Kartoffeln</t>
  </si>
  <si>
    <t>Tomaten</t>
  </si>
  <si>
    <t>Pro Person 350 Gramm Gemüse</t>
  </si>
  <si>
    <r>
      <t xml:space="preserve">Grillspiess Spezial-Grill für 20 Personen (Zusammenklappar für jeden PW)
</t>
    </r>
    <r>
      <rPr>
        <sz val="10"/>
        <rFont val="Arial"/>
        <family val="2"/>
      </rPr>
      <t>(inkl. Kohlenbrikett, Anzündkamin, Zündwürfel, 20 Metallspiesse, 
Kunststoff Handschuhe)</t>
    </r>
  </si>
  <si>
    <t>Empfohlene Menge bei Durschnittlichen Essern
Pro Person 270 Gramm Fleisch plus 80 Gramm Gemüse</t>
  </si>
  <si>
    <t>Metzgerei Schlüchter AG</t>
  </si>
  <si>
    <t>fleisch u feini choscht</t>
  </si>
  <si>
    <t>stefan.schluechter@feinichoscht.ch</t>
  </si>
  <si>
    <t>www.feinichoscht.ch</t>
  </si>
  <si>
    <t>062 964 13 40</t>
  </si>
  <si>
    <t>Wir:</t>
  </si>
  <si>
    <t>Was:</t>
  </si>
  <si>
    <t>Wo:</t>
  </si>
  <si>
    <t>3465 Dürrenroth</t>
  </si>
  <si>
    <t>Wer:</t>
  </si>
  <si>
    <t>www:</t>
  </si>
  <si>
    <t>Fünf Salate nach Wahl inkl. Dressing</t>
  </si>
  <si>
    <t>Telefon:</t>
  </si>
  <si>
    <t>Name und Vorname:</t>
  </si>
  <si>
    <t>Adresse</t>
  </si>
  <si>
    <t>Telefon Nummer</t>
  </si>
  <si>
    <t>E-Mail Adresse</t>
  </si>
  <si>
    <t>Abholtermin</t>
  </si>
  <si>
    <t>Tag</t>
  </si>
  <si>
    <t>Datum</t>
  </si>
  <si>
    <t>Uhrzeit</t>
  </si>
  <si>
    <t>Liefertermin</t>
  </si>
  <si>
    <t>Betreut Zeit Essen</t>
  </si>
  <si>
    <t>Saucen:</t>
  </si>
  <si>
    <t>Geliefert:</t>
  </si>
  <si>
    <t>Retour:</t>
  </si>
  <si>
    <t>Salate:</t>
  </si>
  <si>
    <t>Extras:</t>
  </si>
  <si>
    <t>Anzündwürfel</t>
  </si>
  <si>
    <t>Gumihandschuhe</t>
  </si>
  <si>
    <t>Säcke</t>
  </si>
  <si>
    <t>Grillspiess Speziall</t>
  </si>
  <si>
    <t>Spiesse mit Schiebring</t>
  </si>
  <si>
    <t>Anzündanweissung</t>
  </si>
  <si>
    <t>Termine</t>
  </si>
  <si>
    <t>Personenzahl</t>
  </si>
  <si>
    <t>Pro 10 Personen eine Schale</t>
  </si>
  <si>
    <t>Zusammenstellung Fleisch und Gemüse</t>
  </si>
  <si>
    <t>Flyer</t>
  </si>
  <si>
    <t>Zahlungsart:</t>
  </si>
  <si>
    <t>Bar Bezahlt:</t>
  </si>
  <si>
    <t>Rechnung:</t>
  </si>
  <si>
    <t>Gesamtbetrag:</t>
  </si>
  <si>
    <t>Drei Salate nach Wahl inkl. Dressing</t>
  </si>
  <si>
    <t>E-Mail</t>
  </si>
  <si>
    <t>Anzündkammine</t>
  </si>
  <si>
    <t>Holzkohle</t>
  </si>
  <si>
    <t>Racletteesser</t>
  </si>
  <si>
    <t>Empfohlene Menge bei Durschnittlichen Essern 300 Gramm</t>
  </si>
  <si>
    <t>Vegetarier
Gemüse</t>
  </si>
  <si>
    <t>Gschwellti für zum Raclette</t>
  </si>
  <si>
    <t>Raclette Beilagen
(Cornichons, Silberzwiebeli, Maiskolben, Ananas, Speckwürfeli, Schinkenwürfeli)</t>
  </si>
  <si>
    <t>Gesamtmenge Fleisch nach persönlicher Eingabe</t>
  </si>
  <si>
    <t>Total Raclette</t>
  </si>
  <si>
    <t>Zusammensetzung Raclette Beilagen</t>
  </si>
  <si>
    <t>Gurken</t>
  </si>
  <si>
    <t>Cornichons</t>
  </si>
  <si>
    <t>Silberzwiebeln</t>
  </si>
  <si>
    <t>Speckwürfeli</t>
  </si>
  <si>
    <t>Schinkenwürfeli</t>
  </si>
  <si>
    <t>Gewürz</t>
  </si>
  <si>
    <t>Grillspiess und Raclette Checkliste</t>
  </si>
  <si>
    <t>Salatsaucen Schüsseln  / Löffel Anzahl (1x pro Salat) 2x Saucengefässe mit Kelle:
Dip Saucen gefässe:
Raclettebeilagen gefässe:</t>
  </si>
  <si>
    <t>Gschwellti</t>
  </si>
  <si>
    <t>Ananaswürfel</t>
  </si>
  <si>
    <t>Raclette:</t>
  </si>
  <si>
    <t>Nature</t>
  </si>
  <si>
    <t>Knobli</t>
  </si>
  <si>
    <t>Paprika</t>
  </si>
  <si>
    <t>Pfeffer</t>
  </si>
  <si>
    <t>Geräuchert</t>
  </si>
  <si>
    <t>Raclette 5 Sorten (Nature, Knbli, Pfeffer, Paprika, geräuchert)</t>
  </si>
  <si>
    <t>km</t>
  </si>
  <si>
    <t>Fahrzeug</t>
  </si>
  <si>
    <t>Stunden</t>
  </si>
  <si>
    <t>Fahrzeit und Einsatzzeit (Abrechnung erfolgt nach effektivem Aufwand)</t>
  </si>
  <si>
    <t>Sonn- und Feierttagszuschlag 
(Gleiche Stundenzahl wie Fahrzeit und Einsatzzeit)</t>
  </si>
  <si>
    <t>Total Preis exkl. Mwst.</t>
  </si>
  <si>
    <t>Total inkl. Mwst.</t>
  </si>
  <si>
    <t>Essenszeit</t>
  </si>
  <si>
    <t>Grillspiess + Raclette Ihre Angaben Betreut</t>
  </si>
  <si>
    <t>Raclette Pfändli und Bügel/Rost</t>
  </si>
  <si>
    <t>Details zu Ihrer Bestellung</t>
  </si>
  <si>
    <t>Gruppe / Firma</t>
  </si>
  <si>
    <t>Name / Vorname</t>
  </si>
  <si>
    <t>Adresse 1</t>
  </si>
  <si>
    <t>Adresse 2</t>
  </si>
  <si>
    <t>PLZ / Ort</t>
  </si>
  <si>
    <t>Mail</t>
  </si>
  <si>
    <t>Tel P</t>
  </si>
  <si>
    <t>Tel G</t>
  </si>
  <si>
    <t>Kontaktperson</t>
  </si>
  <si>
    <t>Gruppengrösse</t>
  </si>
  <si>
    <t>Anzahl Erwachsene</t>
  </si>
  <si>
    <t>Anzahl Kinder</t>
  </si>
  <si>
    <t>davon Vegi</t>
  </si>
  <si>
    <t>davon Spez-Menue (Allergie, etc)</t>
  </si>
  <si>
    <t>Apero</t>
  </si>
  <si>
    <t>Zeit</t>
  </si>
  <si>
    <t>Ort</t>
  </si>
  <si>
    <t>Anzahl</t>
  </si>
  <si>
    <t>Eckdaten:</t>
  </si>
  <si>
    <t>Liefern- oder Abholbedingungen
Service wann, wie, wo, was</t>
  </si>
  <si>
    <t>Wer</t>
  </si>
  <si>
    <t>Art (Steh / Teller / etc)</t>
  </si>
  <si>
    <t>Mineral</t>
  </si>
  <si>
    <t>Jus</t>
  </si>
  <si>
    <t>Wein</t>
  </si>
  <si>
    <t>Bier</t>
  </si>
  <si>
    <t>Geschirr</t>
  </si>
  <si>
    <t>Hilfsmaterial 
z.B Korkenzieher, Flaschenöffner, Kühlschrank</t>
  </si>
  <si>
    <t>Hauptgang</t>
  </si>
  <si>
    <t>Art (Buffet / Gänge / Grill)</t>
  </si>
  <si>
    <t>Fleisch</t>
  </si>
  <si>
    <t>Beilage</t>
  </si>
  <si>
    <t>Brot</t>
  </si>
  <si>
    <t>Süssgetränke</t>
  </si>
  <si>
    <t>Wein (weiss)</t>
  </si>
  <si>
    <t>Wein (rot)</t>
  </si>
  <si>
    <t>Spirituosen</t>
  </si>
  <si>
    <t>Tischtücher / Servietten</t>
  </si>
  <si>
    <t>Dekoration</t>
  </si>
  <si>
    <t>Musik</t>
  </si>
  <si>
    <t>Menuekarten</t>
  </si>
  <si>
    <t>Dessert</t>
  </si>
  <si>
    <t>Spirituosen
z.B. Grappa</t>
  </si>
  <si>
    <t>Kaffe / Tee</t>
  </si>
  <si>
    <t>Rechnungsstellung</t>
  </si>
  <si>
    <t>an Besteller (Adr Kopf)</t>
  </si>
  <si>
    <t>andere Adresse</t>
  </si>
  <si>
    <t>einzeln am Anlass</t>
  </si>
  <si>
    <t>Extras</t>
  </si>
  <si>
    <t>Was</t>
  </si>
  <si>
    <t>Angebotsstatus</t>
  </si>
  <si>
    <t>Visum</t>
  </si>
  <si>
    <t>Annahme</t>
  </si>
  <si>
    <t>Zu- / Absage bis</t>
  </si>
  <si>
    <t>Bestätigt</t>
  </si>
  <si>
    <t>Warum Schlüchterqualität gewählt?</t>
  </si>
  <si>
    <t>Dipsauce mind. 3 Sorten</t>
  </si>
  <si>
    <r>
      <rPr>
        <b/>
        <sz val="12"/>
        <rFont val="Arial"/>
        <family val="2"/>
      </rPr>
      <t xml:space="preserve">Salatsortiment zum Auswählen: </t>
    </r>
    <r>
      <rPr>
        <sz val="12"/>
        <rFont val="Arial"/>
        <family val="2"/>
      </rPr>
      <t xml:space="preserve">
Grüner Mischsalat, Kartoffelsalat, Hörnlisalat, Reissalat, Rüeblisalat, Mais-Currysalat, Gurkensalat, Randensalat, Bohnensalat, Selleriesalat, Tomaten, Tomaten mit Mozzarella</t>
    </r>
  </si>
  <si>
    <t xml:space="preserve">Bemerkungen, Wünsche, Informationen: 
Hier können diese angebracht werden. </t>
  </si>
  <si>
    <t>Status:</t>
  </si>
  <si>
    <t>Offeriert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</si>
</sst>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[$CHF-807]\ #,##0.00"/>
  </numFmts>
  <fonts count="1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10"/>
      <color theme="0"/>
      <name val="Arial"/>
      <family val="2"/>
    </font>
    <font>
      <u/>
      <sz val="10"/>
      <color theme="10"/>
      <name val="Arial"/>
      <family val="2"/>
    </font>
    <font>
      <u/>
      <sz val="12"/>
      <color theme="10"/>
      <name val="Arial"/>
      <family val="2"/>
    </font>
    <font>
      <b/>
      <sz val="14"/>
      <name val="Arial Black"/>
      <family val="2"/>
    </font>
    <font>
      <b/>
      <sz val="24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11"/>
      <name val="Arial"/>
      <family val="2"/>
    </font>
    <font>
      <b/>
      <u/>
      <sz val="14"/>
      <name val="Arial"/>
      <family val="2"/>
    </font>
    <font>
      <u/>
      <sz val="10"/>
      <color indexed="12"/>
      <name val="Arial"/>
    </font>
    <font>
      <b/>
      <i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9" fillId="0" borderId="0" applyNumberFormat="0" applyFill="0" applyBorder="0" applyAlignment="0" applyProtection="0"/>
    <xf numFmtId="0" fontId="2" fillId="0" borderId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</cellStyleXfs>
  <cellXfs count="157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3" fillId="0" borderId="1" xfId="0" applyFont="1" applyBorder="1"/>
    <xf numFmtId="2" fontId="0" fillId="0" borderId="1" xfId="0" applyNumberFormat="1" applyBorder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left"/>
    </xf>
    <xf numFmtId="1" fontId="2" fillId="0" borderId="2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left"/>
    </xf>
    <xf numFmtId="0" fontId="4" fillId="2" borderId="4" xfId="0" applyFon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left"/>
    </xf>
    <xf numFmtId="14" fontId="4" fillId="2" borderId="4" xfId="0" applyNumberFormat="1" applyFont="1" applyFill="1" applyBorder="1" applyAlignment="1" applyProtection="1">
      <alignment horizontal="left"/>
      <protection locked="0"/>
    </xf>
    <xf numFmtId="49" fontId="4" fillId="2" borderId="4" xfId="0" applyNumberFormat="1" applyFont="1" applyFill="1" applyBorder="1" applyAlignment="1" applyProtection="1">
      <alignment horizontal="left"/>
      <protection locked="0"/>
    </xf>
    <xf numFmtId="164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left"/>
    </xf>
    <xf numFmtId="164" fontId="6" fillId="3" borderId="1" xfId="0" applyNumberFormat="1" applyFont="1" applyFill="1" applyBorder="1" applyAlignment="1">
      <alignment horizontal="center"/>
    </xf>
    <xf numFmtId="2" fontId="0" fillId="0" borderId="0" xfId="0" applyNumberFormat="1"/>
    <xf numFmtId="0" fontId="8" fillId="0" borderId="0" xfId="0" applyFont="1"/>
    <xf numFmtId="0" fontId="8" fillId="0" borderId="0" xfId="0" applyFont="1" applyAlignment="1">
      <alignment horizontal="left"/>
    </xf>
    <xf numFmtId="164" fontId="6" fillId="4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165" fontId="3" fillId="0" borderId="3" xfId="0" applyNumberFormat="1" applyFont="1" applyBorder="1" applyAlignment="1">
      <alignment horizontal="center"/>
    </xf>
    <xf numFmtId="0" fontId="10" fillId="0" borderId="0" xfId="1" applyFont="1"/>
    <xf numFmtId="0" fontId="7" fillId="0" borderId="0" xfId="0" applyFont="1" applyAlignment="1">
      <alignment horizontal="left"/>
    </xf>
    <xf numFmtId="0" fontId="4" fillId="2" borderId="6" xfId="0" applyFont="1" applyFill="1" applyBorder="1" applyProtection="1">
      <protection locked="0"/>
    </xf>
    <xf numFmtId="0" fontId="4" fillId="2" borderId="0" xfId="0" applyFont="1" applyFill="1" applyProtection="1">
      <protection locked="0"/>
    </xf>
    <xf numFmtId="164" fontId="8" fillId="0" borderId="0" xfId="0" applyNumberFormat="1" applyFont="1"/>
    <xf numFmtId="0" fontId="4" fillId="0" borderId="1" xfId="0" applyFont="1" applyBorder="1"/>
    <xf numFmtId="0" fontId="4" fillId="0" borderId="1" xfId="0" applyFont="1" applyBorder="1" applyAlignment="1">
      <alignment horizontal="left"/>
    </xf>
    <xf numFmtId="14" fontId="4" fillId="0" borderId="1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left"/>
    </xf>
    <xf numFmtId="164" fontId="2" fillId="0" borderId="1" xfId="0" applyNumberFormat="1" applyFont="1" applyBorder="1"/>
    <xf numFmtId="0" fontId="2" fillId="0" borderId="1" xfId="0" applyFont="1" applyBorder="1"/>
    <xf numFmtId="1" fontId="4" fillId="0" borderId="1" xfId="0" applyNumberFormat="1" applyFont="1" applyBorder="1"/>
    <xf numFmtId="164" fontId="4" fillId="0" borderId="1" xfId="0" applyNumberFormat="1" applyFont="1" applyBorder="1"/>
    <xf numFmtId="0" fontId="2" fillId="0" borderId="7" xfId="0" applyFont="1" applyBorder="1"/>
    <xf numFmtId="1" fontId="2" fillId="0" borderId="1" xfId="0" applyNumberFormat="1" applyFont="1" applyBorder="1"/>
    <xf numFmtId="0" fontId="1" fillId="0" borderId="1" xfId="0" applyFont="1" applyBorder="1" applyAlignment="1">
      <alignment wrapText="1"/>
    </xf>
    <xf numFmtId="0" fontId="0" fillId="2" borderId="1" xfId="0" applyFill="1" applyBorder="1" applyAlignment="1">
      <alignment horizontal="center"/>
    </xf>
    <xf numFmtId="0" fontId="4" fillId="0" borderId="2" xfId="0" applyFont="1" applyBorder="1"/>
    <xf numFmtId="164" fontId="4" fillId="0" borderId="2" xfId="0" applyNumberFormat="1" applyFont="1" applyBorder="1"/>
    <xf numFmtId="2" fontId="2" fillId="0" borderId="0" xfId="0" applyNumberFormat="1" applyFont="1"/>
    <xf numFmtId="165" fontId="13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vertical="center"/>
    </xf>
    <xf numFmtId="0" fontId="13" fillId="0" borderId="1" xfId="0" applyFont="1" applyBorder="1"/>
    <xf numFmtId="164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0" fontId="0" fillId="0" borderId="1" xfId="0" applyBorder="1"/>
    <xf numFmtId="0" fontId="3" fillId="0" borderId="21" xfId="0" applyFont="1" applyBorder="1"/>
    <xf numFmtId="0" fontId="0" fillId="0" borderId="20" xfId="0" applyBorder="1"/>
    <xf numFmtId="0" fontId="0" fillId="0" borderId="29" xfId="0" applyBorder="1"/>
    <xf numFmtId="0" fontId="0" fillId="7" borderId="1" xfId="0" applyFill="1" applyBorder="1"/>
    <xf numFmtId="0" fontId="0" fillId="7" borderId="2" xfId="0" applyFill="1" applyBorder="1"/>
    <xf numFmtId="0" fontId="0" fillId="7" borderId="31" xfId="0" applyFill="1" applyBorder="1"/>
    <xf numFmtId="0" fontId="0" fillId="0" borderId="32" xfId="0" applyBorder="1"/>
    <xf numFmtId="0" fontId="0" fillId="7" borderId="33" xfId="0" applyFill="1" applyBorder="1"/>
    <xf numFmtId="0" fontId="0" fillId="7" borderId="34" xfId="0" applyFill="1" applyBorder="1"/>
    <xf numFmtId="0" fontId="0" fillId="7" borderId="37" xfId="0" applyFill="1" applyBorder="1"/>
    <xf numFmtId="0" fontId="0" fillId="0" borderId="27" xfId="0" applyBorder="1"/>
    <xf numFmtId="0" fontId="0" fillId="0" borderId="22" xfId="0" applyBorder="1"/>
    <xf numFmtId="0" fontId="2" fillId="0" borderId="38" xfId="0" applyFont="1" applyBorder="1"/>
    <xf numFmtId="14" fontId="0" fillId="7" borderId="39" xfId="0" applyNumberFormat="1" applyFill="1" applyBorder="1"/>
    <xf numFmtId="20" fontId="0" fillId="7" borderId="39" xfId="0" applyNumberFormat="1" applyFill="1" applyBorder="1"/>
    <xf numFmtId="0" fontId="0" fillId="7" borderId="39" xfId="0" applyFill="1" applyBorder="1"/>
    <xf numFmtId="0" fontId="0" fillId="0" borderId="40" xfId="0" applyBorder="1"/>
    <xf numFmtId="0" fontId="0" fillId="0" borderId="38" xfId="0" applyBorder="1" applyAlignment="1">
      <alignment wrapText="1"/>
    </xf>
    <xf numFmtId="0" fontId="0" fillId="7" borderId="31" xfId="0" applyFill="1" applyBorder="1" applyAlignment="1">
      <alignment wrapText="1"/>
    </xf>
    <xf numFmtId="0" fontId="0" fillId="0" borderId="41" xfId="0" applyBorder="1"/>
    <xf numFmtId="0" fontId="0" fillId="0" borderId="32" xfId="0" applyBorder="1" applyAlignment="1">
      <alignment wrapText="1"/>
    </xf>
    <xf numFmtId="0" fontId="0" fillId="7" borderId="37" xfId="0" applyFill="1" applyBorder="1" applyAlignment="1">
      <alignment wrapText="1"/>
    </xf>
    <xf numFmtId="0" fontId="0" fillId="0" borderId="30" xfId="0" applyBorder="1"/>
    <xf numFmtId="0" fontId="0" fillId="7" borderId="31" xfId="0" applyFill="1" applyBorder="1" applyAlignment="1">
      <alignment horizontal="left" wrapText="1"/>
    </xf>
    <xf numFmtId="0" fontId="0" fillId="0" borderId="41" xfId="0" applyBorder="1" applyAlignment="1">
      <alignment wrapText="1"/>
    </xf>
    <xf numFmtId="0" fontId="0" fillId="0" borderId="26" xfId="0" applyBorder="1"/>
    <xf numFmtId="0" fontId="18" fillId="0" borderId="26" xfId="0" applyFont="1" applyBorder="1"/>
    <xf numFmtId="0" fontId="0" fillId="0" borderId="28" xfId="0" applyBorder="1"/>
    <xf numFmtId="14" fontId="0" fillId="7" borderId="1" xfId="0" applyNumberFormat="1" applyFill="1" applyBorder="1"/>
    <xf numFmtId="0" fontId="0" fillId="0" borderId="8" xfId="0" applyBorder="1"/>
    <xf numFmtId="0" fontId="4" fillId="5" borderId="0" xfId="0" applyFont="1" applyFill="1" applyAlignment="1">
      <alignment horizontal="left"/>
    </xf>
    <xf numFmtId="49" fontId="4" fillId="5" borderId="0" xfId="0" applyNumberFormat="1" applyFont="1" applyFill="1" applyAlignment="1" applyProtection="1">
      <alignment horizontal="left"/>
      <protection locked="0"/>
    </xf>
    <xf numFmtId="0" fontId="0" fillId="7" borderId="1" xfId="0" applyFill="1" applyBorder="1" applyAlignment="1">
      <alignment horizontal="left"/>
    </xf>
    <xf numFmtId="0" fontId="16" fillId="0" borderId="0" xfId="0" applyFont="1" applyAlignment="1">
      <alignment horizontal="center"/>
    </xf>
    <xf numFmtId="0" fontId="0" fillId="7" borderId="2" xfId="0" applyFill="1" applyBorder="1" applyAlignment="1">
      <alignment horizontal="left" wrapText="1"/>
    </xf>
    <xf numFmtId="0" fontId="0" fillId="7" borderId="4" xfId="0" applyFill="1" applyBorder="1" applyAlignment="1">
      <alignment horizontal="left" wrapText="1"/>
    </xf>
    <xf numFmtId="0" fontId="0" fillId="7" borderId="5" xfId="0" applyFill="1" applyBorder="1" applyAlignment="1">
      <alignment horizontal="left" wrapText="1"/>
    </xf>
    <xf numFmtId="0" fontId="17" fillId="7" borderId="1" xfId="4" applyFill="1" applyBorder="1" applyAlignment="1" applyProtection="1">
      <alignment horizontal="left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7" borderId="30" xfId="0" applyFill="1" applyBorder="1" applyAlignment="1">
      <alignment horizontal="left"/>
    </xf>
    <xf numFmtId="0" fontId="0" fillId="7" borderId="5" xfId="0" applyFill="1" applyBorder="1" applyAlignment="1">
      <alignment horizontal="left"/>
    </xf>
    <xf numFmtId="0" fontId="0" fillId="7" borderId="35" xfId="0" applyFill="1" applyBorder="1" applyAlignment="1">
      <alignment horizontal="left"/>
    </xf>
    <xf numFmtId="0" fontId="0" fillId="7" borderId="36" xfId="0" applyFill="1" applyBorder="1" applyAlignment="1">
      <alignment horizontal="left"/>
    </xf>
    <xf numFmtId="14" fontId="0" fillId="7" borderId="2" xfId="0" applyNumberFormat="1" applyFill="1" applyBorder="1" applyAlignment="1">
      <alignment horizontal="left"/>
    </xf>
    <xf numFmtId="14" fontId="0" fillId="7" borderId="4" xfId="0" applyNumberFormat="1" applyFill="1" applyBorder="1" applyAlignment="1">
      <alignment horizontal="left"/>
    </xf>
    <xf numFmtId="14" fontId="0" fillId="7" borderId="5" xfId="0" applyNumberFormat="1" applyFill="1" applyBorder="1" applyAlignment="1">
      <alignment horizontal="left"/>
    </xf>
    <xf numFmtId="0" fontId="0" fillId="7" borderId="34" xfId="0" applyFill="1" applyBorder="1" applyAlignment="1">
      <alignment horizontal="left" wrapText="1"/>
    </xf>
    <xf numFmtId="0" fontId="0" fillId="7" borderId="42" xfId="0" applyFill="1" applyBorder="1" applyAlignment="1">
      <alignment horizontal="left" wrapText="1"/>
    </xf>
    <xf numFmtId="0" fontId="0" fillId="7" borderId="36" xfId="0" applyFill="1" applyBorder="1" applyAlignment="1">
      <alignment horizontal="left" wrapText="1"/>
    </xf>
    <xf numFmtId="0" fontId="0" fillId="7" borderId="33" xfId="0" applyFill="1" applyBorder="1" applyAlignment="1">
      <alignment horizontal="left"/>
    </xf>
    <xf numFmtId="0" fontId="0" fillId="7" borderId="37" xfId="0" applyFill="1" applyBorder="1" applyAlignment="1">
      <alignment horizontal="left"/>
    </xf>
    <xf numFmtId="0" fontId="0" fillId="7" borderId="33" xfId="0" applyFill="1" applyBorder="1" applyAlignment="1">
      <alignment horizontal="left" wrapText="1"/>
    </xf>
    <xf numFmtId="0" fontId="0" fillId="7" borderId="37" xfId="0" applyFill="1" applyBorder="1" applyAlignment="1">
      <alignment horizontal="left" wrapText="1"/>
    </xf>
    <xf numFmtId="0" fontId="0" fillId="7" borderId="43" xfId="0" applyFill="1" applyBorder="1" applyAlignment="1">
      <alignment horizontal="left"/>
    </xf>
    <xf numFmtId="0" fontId="0" fillId="7" borderId="44" xfId="0" applyFill="1" applyBorder="1" applyAlignment="1">
      <alignment horizontal="left"/>
    </xf>
    <xf numFmtId="0" fontId="0" fillId="7" borderId="27" xfId="0" applyFill="1" applyBorder="1" applyAlignment="1">
      <alignment horizontal="left"/>
    </xf>
    <xf numFmtId="0" fontId="0" fillId="7" borderId="28" xfId="0" applyFill="1" applyBorder="1" applyAlignment="1">
      <alignment horizontal="left"/>
    </xf>
    <xf numFmtId="0" fontId="0" fillId="7" borderId="31" xfId="0" applyFill="1" applyBorder="1" applyAlignment="1">
      <alignment horizontal="left"/>
    </xf>
    <xf numFmtId="0" fontId="11" fillId="5" borderId="1" xfId="0" applyFont="1" applyFill="1" applyBorder="1" applyAlignment="1">
      <alignment horizontal="center"/>
    </xf>
    <xf numFmtId="0" fontId="4" fillId="2" borderId="2" xfId="0" applyFont="1" applyFill="1" applyBorder="1" applyAlignment="1" applyProtection="1">
      <alignment horizontal="left" wrapText="1"/>
      <protection locked="0"/>
    </xf>
    <xf numFmtId="0" fontId="4" fillId="2" borderId="5" xfId="0" applyFont="1" applyFill="1" applyBorder="1" applyAlignment="1" applyProtection="1">
      <alignment horizontal="left" wrapText="1"/>
      <protection locked="0"/>
    </xf>
    <xf numFmtId="0" fontId="4" fillId="6" borderId="2" xfId="0" applyFont="1" applyFill="1" applyBorder="1" applyAlignment="1" applyProtection="1">
      <alignment horizontal="left" wrapText="1"/>
      <protection locked="0"/>
    </xf>
    <xf numFmtId="0" fontId="4" fillId="6" borderId="5" xfId="0" applyFont="1" applyFill="1" applyBorder="1" applyAlignment="1" applyProtection="1">
      <alignment horizontal="left" wrapText="1"/>
      <protection locked="0"/>
    </xf>
    <xf numFmtId="164" fontId="4" fillId="0" borderId="2" xfId="0" applyNumberFormat="1" applyFont="1" applyBorder="1" applyAlignment="1">
      <alignment horizontal="left"/>
    </xf>
    <xf numFmtId="164" fontId="4" fillId="0" borderId="4" xfId="0" applyNumberFormat="1" applyFont="1" applyBorder="1" applyAlignment="1">
      <alignment horizontal="left"/>
    </xf>
    <xf numFmtId="164" fontId="4" fillId="0" borderId="5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5" fillId="0" borderId="16" xfId="0" applyFont="1" applyBorder="1" applyAlignment="1">
      <alignment horizontal="left" vertical="top" wrapText="1"/>
    </xf>
    <xf numFmtId="0" fontId="15" fillId="0" borderId="17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0" fontId="15" fillId="0" borderId="19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13" xfId="0" applyNumberFormat="1" applyFont="1" applyBorder="1" applyAlignment="1" applyProtection="1">
      <alignment horizontal="left" vertical="top" wrapText="1"/>
      <protection locked="0"/>
    </xf>
    <xf numFmtId="1" fontId="4" fillId="0" borderId="14" xfId="0" applyNumberFormat="1" applyFont="1" applyBorder="1" applyAlignment="1" applyProtection="1">
      <alignment horizontal="left" vertical="top" wrapText="1"/>
      <protection locked="0"/>
    </xf>
    <xf numFmtId="1" fontId="4" fillId="0" borderId="15" xfId="0" applyNumberFormat="1" applyFont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</cellXfs>
  <cellStyles count="5">
    <cellStyle name="Link" xfId="1" builtinId="8"/>
    <cellStyle name="Link 2" xfId="3" xr:uid="{00000000-0005-0000-0000-000031000000}"/>
    <cellStyle name="Link 3" xfId="4" xr:uid="{1F8C5384-F5A6-4C4F-BFD4-03D3646E14C1}"/>
    <cellStyle name="Standard" xfId="0" builtinId="0"/>
    <cellStyle name="Standard 2" xfId="2" xr:uid="{00000000-0005-0000-0000-00003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3632988</xdr:colOff>
      <xdr:row>0</xdr:row>
      <xdr:rowOff>0</xdr:rowOff>
    </xdr:from>
    <xdr:to>
      <xdr:col>4</xdr:col>
      <xdr:colOff>819150</xdr:colOff>
      <xdr:row>5</xdr:row>
      <xdr:rowOff>180975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8B91A205-1EAA-4C71-ABC9-CD9063C3A5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1238" y="0"/>
          <a:ext cx="2434437" cy="11334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952500</xdr:colOff>
      <xdr:row>45</xdr:row>
      <xdr:rowOff>0</xdr:rowOff>
    </xdr:from>
    <xdr:to>
      <xdr:col>4</xdr:col>
      <xdr:colOff>1152525</xdr:colOff>
      <xdr:row>45</xdr:row>
      <xdr:rowOff>190500</xdr:rowOff>
    </xdr:to>
    <xdr:sp macro="" textlink="">
      <xdr:nvSpPr>
        <xdr:cNvPr id="4" name="Rechteck 3">
          <a:extLst>
            <a:ext uri="{FF2B5EF4-FFF2-40B4-BE49-F238E27FC236}">
              <a16:creationId xmlns:a16="http://schemas.microsoft.com/office/drawing/2014/main" id="{8283393F-166D-4B95-8D01-CFD92404EC80}"/>
            </a:ext>
          </a:extLst>
        </xdr:cNvPr>
        <xdr:cNvSpPr/>
      </xdr:nvSpPr>
      <xdr:spPr>
        <a:xfrm>
          <a:off x="4162425" y="9277350"/>
          <a:ext cx="200025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5</xdr:col>
      <xdr:colOff>866775</xdr:colOff>
      <xdr:row>45</xdr:row>
      <xdr:rowOff>0</xdr:rowOff>
    </xdr:from>
    <xdr:to>
      <xdr:col>5</xdr:col>
      <xdr:colOff>1066800</xdr:colOff>
      <xdr:row>45</xdr:row>
      <xdr:rowOff>190500</xdr:rowOff>
    </xdr:to>
    <xdr:sp macro="" textlink="">
      <xdr:nvSpPr>
        <xdr:cNvPr id="5" name="Rechteck 4">
          <a:extLst>
            <a:ext uri="{FF2B5EF4-FFF2-40B4-BE49-F238E27FC236}">
              <a16:creationId xmlns:a16="http://schemas.microsoft.com/office/drawing/2014/main" id="{83714F33-D98E-40B5-A6C6-7B095D65B335}"/>
            </a:ext>
          </a:extLst>
        </xdr:cNvPr>
        <xdr:cNvSpPr/>
      </xdr:nvSpPr>
      <xdr:spPr>
        <a:xfrm>
          <a:off x="5553075" y="9277350"/>
          <a:ext cx="200025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DE" sz="1200"/>
        </a:p>
      </xdr:txBody>
    </xdr:sp>
    <xdr:clientData/>
  </xdr:twoCellAnchor>
  <xdr:twoCellAnchor>
    <xdr:from>
      <xdr:col>4</xdr:col>
      <xdr:colOff>171450</xdr:colOff>
      <xdr:row>45</xdr:row>
      <xdr:rowOff>0</xdr:rowOff>
    </xdr:from>
    <xdr:to>
      <xdr:col>4</xdr:col>
      <xdr:colOff>371475</xdr:colOff>
      <xdr:row>45</xdr:row>
      <xdr:rowOff>190500</xdr:rowOff>
    </xdr:to>
    <xdr:sp macro="" textlink="">
      <xdr:nvSpPr>
        <xdr:cNvPr id="6" name="Rechteck 5">
          <a:extLst>
            <a:ext uri="{FF2B5EF4-FFF2-40B4-BE49-F238E27FC236}">
              <a16:creationId xmlns:a16="http://schemas.microsoft.com/office/drawing/2014/main" id="{B08150D5-E462-4D09-92DB-8CA4720FABD4}"/>
            </a:ext>
          </a:extLst>
        </xdr:cNvPr>
        <xdr:cNvSpPr/>
      </xdr:nvSpPr>
      <xdr:spPr>
        <a:xfrm>
          <a:off x="4057650" y="8915400"/>
          <a:ext cx="200025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DE" sz="12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feinichoscht.ch/" TargetMode="External"/><Relationship Id="rId1" Type="http://schemas.openxmlformats.org/officeDocument/2006/relationships/hyperlink" Target="mailto:stefan.schluechter@feinichoscht.ch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82D4D-4FF1-4873-95B5-BE7D06F761FB}">
  <dimension ref="A1:F71"/>
  <sheetViews>
    <sheetView zoomScaleNormal="100" workbookViewId="0">
      <selection activeCell="B22" sqref="B22:E22"/>
    </sheetView>
  </sheetViews>
  <sheetFormatPr baseColWidth="10" defaultRowHeight="12.75" x14ac:dyDescent="0.2"/>
  <cols>
    <col min="1" max="1" width="30.7109375" customWidth="1"/>
    <col min="2" max="2" width="16" customWidth="1"/>
    <col min="3" max="3" width="10" customWidth="1"/>
    <col min="4" max="4" width="11.28515625" customWidth="1"/>
    <col min="5" max="5" width="6.7109375" customWidth="1"/>
    <col min="6" max="6" width="12.28515625" customWidth="1"/>
    <col min="257" max="257" width="30.7109375" customWidth="1"/>
    <col min="258" max="258" width="16" customWidth="1"/>
    <col min="259" max="259" width="10" customWidth="1"/>
    <col min="260" max="260" width="11.28515625" customWidth="1"/>
    <col min="261" max="261" width="6.7109375" customWidth="1"/>
    <col min="262" max="262" width="12.28515625" customWidth="1"/>
    <col min="513" max="513" width="30.7109375" customWidth="1"/>
    <col min="514" max="514" width="16" customWidth="1"/>
    <col min="515" max="515" width="10" customWidth="1"/>
    <col min="516" max="516" width="11.28515625" customWidth="1"/>
    <col min="517" max="517" width="6.7109375" customWidth="1"/>
    <col min="518" max="518" width="12.28515625" customWidth="1"/>
    <col min="769" max="769" width="30.7109375" customWidth="1"/>
    <col min="770" max="770" width="16" customWidth="1"/>
    <col min="771" max="771" width="10" customWidth="1"/>
    <col min="772" max="772" width="11.28515625" customWidth="1"/>
    <col min="773" max="773" width="6.7109375" customWidth="1"/>
    <col min="774" max="774" width="12.28515625" customWidth="1"/>
    <col min="1025" max="1025" width="30.7109375" customWidth="1"/>
    <col min="1026" max="1026" width="16" customWidth="1"/>
    <col min="1027" max="1027" width="10" customWidth="1"/>
    <col min="1028" max="1028" width="11.28515625" customWidth="1"/>
    <col min="1029" max="1029" width="6.7109375" customWidth="1"/>
    <col min="1030" max="1030" width="12.28515625" customWidth="1"/>
    <col min="1281" max="1281" width="30.7109375" customWidth="1"/>
    <col min="1282" max="1282" width="16" customWidth="1"/>
    <col min="1283" max="1283" width="10" customWidth="1"/>
    <col min="1284" max="1284" width="11.28515625" customWidth="1"/>
    <col min="1285" max="1285" width="6.7109375" customWidth="1"/>
    <col min="1286" max="1286" width="12.28515625" customWidth="1"/>
    <col min="1537" max="1537" width="30.7109375" customWidth="1"/>
    <col min="1538" max="1538" width="16" customWidth="1"/>
    <col min="1539" max="1539" width="10" customWidth="1"/>
    <col min="1540" max="1540" width="11.28515625" customWidth="1"/>
    <col min="1541" max="1541" width="6.7109375" customWidth="1"/>
    <col min="1542" max="1542" width="12.28515625" customWidth="1"/>
    <col min="1793" max="1793" width="30.7109375" customWidth="1"/>
    <col min="1794" max="1794" width="16" customWidth="1"/>
    <col min="1795" max="1795" width="10" customWidth="1"/>
    <col min="1796" max="1796" width="11.28515625" customWidth="1"/>
    <col min="1797" max="1797" width="6.7109375" customWidth="1"/>
    <col min="1798" max="1798" width="12.28515625" customWidth="1"/>
    <col min="2049" max="2049" width="30.7109375" customWidth="1"/>
    <col min="2050" max="2050" width="16" customWidth="1"/>
    <col min="2051" max="2051" width="10" customWidth="1"/>
    <col min="2052" max="2052" width="11.28515625" customWidth="1"/>
    <col min="2053" max="2053" width="6.7109375" customWidth="1"/>
    <col min="2054" max="2054" width="12.28515625" customWidth="1"/>
    <col min="2305" max="2305" width="30.7109375" customWidth="1"/>
    <col min="2306" max="2306" width="16" customWidth="1"/>
    <col min="2307" max="2307" width="10" customWidth="1"/>
    <col min="2308" max="2308" width="11.28515625" customWidth="1"/>
    <col min="2309" max="2309" width="6.7109375" customWidth="1"/>
    <col min="2310" max="2310" width="12.28515625" customWidth="1"/>
    <col min="2561" max="2561" width="30.7109375" customWidth="1"/>
    <col min="2562" max="2562" width="16" customWidth="1"/>
    <col min="2563" max="2563" width="10" customWidth="1"/>
    <col min="2564" max="2564" width="11.28515625" customWidth="1"/>
    <col min="2565" max="2565" width="6.7109375" customWidth="1"/>
    <col min="2566" max="2566" width="12.28515625" customWidth="1"/>
    <col min="2817" max="2817" width="30.7109375" customWidth="1"/>
    <col min="2818" max="2818" width="16" customWidth="1"/>
    <col min="2819" max="2819" width="10" customWidth="1"/>
    <col min="2820" max="2820" width="11.28515625" customWidth="1"/>
    <col min="2821" max="2821" width="6.7109375" customWidth="1"/>
    <col min="2822" max="2822" width="12.28515625" customWidth="1"/>
    <col min="3073" max="3073" width="30.7109375" customWidth="1"/>
    <col min="3074" max="3074" width="16" customWidth="1"/>
    <col min="3075" max="3075" width="10" customWidth="1"/>
    <col min="3076" max="3076" width="11.28515625" customWidth="1"/>
    <col min="3077" max="3077" width="6.7109375" customWidth="1"/>
    <col min="3078" max="3078" width="12.28515625" customWidth="1"/>
    <col min="3329" max="3329" width="30.7109375" customWidth="1"/>
    <col min="3330" max="3330" width="16" customWidth="1"/>
    <col min="3331" max="3331" width="10" customWidth="1"/>
    <col min="3332" max="3332" width="11.28515625" customWidth="1"/>
    <col min="3333" max="3333" width="6.7109375" customWidth="1"/>
    <col min="3334" max="3334" width="12.28515625" customWidth="1"/>
    <col min="3585" max="3585" width="30.7109375" customWidth="1"/>
    <col min="3586" max="3586" width="16" customWidth="1"/>
    <col min="3587" max="3587" width="10" customWidth="1"/>
    <col min="3588" max="3588" width="11.28515625" customWidth="1"/>
    <col min="3589" max="3589" width="6.7109375" customWidth="1"/>
    <col min="3590" max="3590" width="12.28515625" customWidth="1"/>
    <col min="3841" max="3841" width="30.7109375" customWidth="1"/>
    <col min="3842" max="3842" width="16" customWidth="1"/>
    <col min="3843" max="3843" width="10" customWidth="1"/>
    <col min="3844" max="3844" width="11.28515625" customWidth="1"/>
    <col min="3845" max="3845" width="6.7109375" customWidth="1"/>
    <col min="3846" max="3846" width="12.28515625" customWidth="1"/>
    <col min="4097" max="4097" width="30.7109375" customWidth="1"/>
    <col min="4098" max="4098" width="16" customWidth="1"/>
    <col min="4099" max="4099" width="10" customWidth="1"/>
    <col min="4100" max="4100" width="11.28515625" customWidth="1"/>
    <col min="4101" max="4101" width="6.7109375" customWidth="1"/>
    <col min="4102" max="4102" width="12.28515625" customWidth="1"/>
    <col min="4353" max="4353" width="30.7109375" customWidth="1"/>
    <col min="4354" max="4354" width="16" customWidth="1"/>
    <col min="4355" max="4355" width="10" customWidth="1"/>
    <col min="4356" max="4356" width="11.28515625" customWidth="1"/>
    <col min="4357" max="4357" width="6.7109375" customWidth="1"/>
    <col min="4358" max="4358" width="12.28515625" customWidth="1"/>
    <col min="4609" max="4609" width="30.7109375" customWidth="1"/>
    <col min="4610" max="4610" width="16" customWidth="1"/>
    <col min="4611" max="4611" width="10" customWidth="1"/>
    <col min="4612" max="4612" width="11.28515625" customWidth="1"/>
    <col min="4613" max="4613" width="6.7109375" customWidth="1"/>
    <col min="4614" max="4614" width="12.28515625" customWidth="1"/>
    <col min="4865" max="4865" width="30.7109375" customWidth="1"/>
    <col min="4866" max="4866" width="16" customWidth="1"/>
    <col min="4867" max="4867" width="10" customWidth="1"/>
    <col min="4868" max="4868" width="11.28515625" customWidth="1"/>
    <col min="4869" max="4869" width="6.7109375" customWidth="1"/>
    <col min="4870" max="4870" width="12.28515625" customWidth="1"/>
    <col min="5121" max="5121" width="30.7109375" customWidth="1"/>
    <col min="5122" max="5122" width="16" customWidth="1"/>
    <col min="5123" max="5123" width="10" customWidth="1"/>
    <col min="5124" max="5124" width="11.28515625" customWidth="1"/>
    <col min="5125" max="5125" width="6.7109375" customWidth="1"/>
    <col min="5126" max="5126" width="12.28515625" customWidth="1"/>
    <col min="5377" max="5377" width="30.7109375" customWidth="1"/>
    <col min="5378" max="5378" width="16" customWidth="1"/>
    <col min="5379" max="5379" width="10" customWidth="1"/>
    <col min="5380" max="5380" width="11.28515625" customWidth="1"/>
    <col min="5381" max="5381" width="6.7109375" customWidth="1"/>
    <col min="5382" max="5382" width="12.28515625" customWidth="1"/>
    <col min="5633" max="5633" width="30.7109375" customWidth="1"/>
    <col min="5634" max="5634" width="16" customWidth="1"/>
    <col min="5635" max="5635" width="10" customWidth="1"/>
    <col min="5636" max="5636" width="11.28515625" customWidth="1"/>
    <col min="5637" max="5637" width="6.7109375" customWidth="1"/>
    <col min="5638" max="5638" width="12.28515625" customWidth="1"/>
    <col min="5889" max="5889" width="30.7109375" customWidth="1"/>
    <col min="5890" max="5890" width="16" customWidth="1"/>
    <col min="5891" max="5891" width="10" customWidth="1"/>
    <col min="5892" max="5892" width="11.28515625" customWidth="1"/>
    <col min="5893" max="5893" width="6.7109375" customWidth="1"/>
    <col min="5894" max="5894" width="12.28515625" customWidth="1"/>
    <col min="6145" max="6145" width="30.7109375" customWidth="1"/>
    <col min="6146" max="6146" width="16" customWidth="1"/>
    <col min="6147" max="6147" width="10" customWidth="1"/>
    <col min="6148" max="6148" width="11.28515625" customWidth="1"/>
    <col min="6149" max="6149" width="6.7109375" customWidth="1"/>
    <col min="6150" max="6150" width="12.28515625" customWidth="1"/>
    <col min="6401" max="6401" width="30.7109375" customWidth="1"/>
    <col min="6402" max="6402" width="16" customWidth="1"/>
    <col min="6403" max="6403" width="10" customWidth="1"/>
    <col min="6404" max="6404" width="11.28515625" customWidth="1"/>
    <col min="6405" max="6405" width="6.7109375" customWidth="1"/>
    <col min="6406" max="6406" width="12.28515625" customWidth="1"/>
    <col min="6657" max="6657" width="30.7109375" customWidth="1"/>
    <col min="6658" max="6658" width="16" customWidth="1"/>
    <col min="6659" max="6659" width="10" customWidth="1"/>
    <col min="6660" max="6660" width="11.28515625" customWidth="1"/>
    <col min="6661" max="6661" width="6.7109375" customWidth="1"/>
    <col min="6662" max="6662" width="12.28515625" customWidth="1"/>
    <col min="6913" max="6913" width="30.7109375" customWidth="1"/>
    <col min="6914" max="6914" width="16" customWidth="1"/>
    <col min="6915" max="6915" width="10" customWidth="1"/>
    <col min="6916" max="6916" width="11.28515625" customWidth="1"/>
    <col min="6917" max="6917" width="6.7109375" customWidth="1"/>
    <col min="6918" max="6918" width="12.28515625" customWidth="1"/>
    <col min="7169" max="7169" width="30.7109375" customWidth="1"/>
    <col min="7170" max="7170" width="16" customWidth="1"/>
    <col min="7171" max="7171" width="10" customWidth="1"/>
    <col min="7172" max="7172" width="11.28515625" customWidth="1"/>
    <col min="7173" max="7173" width="6.7109375" customWidth="1"/>
    <col min="7174" max="7174" width="12.28515625" customWidth="1"/>
    <col min="7425" max="7425" width="30.7109375" customWidth="1"/>
    <col min="7426" max="7426" width="16" customWidth="1"/>
    <col min="7427" max="7427" width="10" customWidth="1"/>
    <col min="7428" max="7428" width="11.28515625" customWidth="1"/>
    <col min="7429" max="7429" width="6.7109375" customWidth="1"/>
    <col min="7430" max="7430" width="12.28515625" customWidth="1"/>
    <col min="7681" max="7681" width="30.7109375" customWidth="1"/>
    <col min="7682" max="7682" width="16" customWidth="1"/>
    <col min="7683" max="7683" width="10" customWidth="1"/>
    <col min="7684" max="7684" width="11.28515625" customWidth="1"/>
    <col min="7685" max="7685" width="6.7109375" customWidth="1"/>
    <col min="7686" max="7686" width="12.28515625" customWidth="1"/>
    <col min="7937" max="7937" width="30.7109375" customWidth="1"/>
    <col min="7938" max="7938" width="16" customWidth="1"/>
    <col min="7939" max="7939" width="10" customWidth="1"/>
    <col min="7940" max="7940" width="11.28515625" customWidth="1"/>
    <col min="7941" max="7941" width="6.7109375" customWidth="1"/>
    <col min="7942" max="7942" width="12.28515625" customWidth="1"/>
    <col min="8193" max="8193" width="30.7109375" customWidth="1"/>
    <col min="8194" max="8194" width="16" customWidth="1"/>
    <col min="8195" max="8195" width="10" customWidth="1"/>
    <col min="8196" max="8196" width="11.28515625" customWidth="1"/>
    <col min="8197" max="8197" width="6.7109375" customWidth="1"/>
    <col min="8198" max="8198" width="12.28515625" customWidth="1"/>
    <col min="8449" max="8449" width="30.7109375" customWidth="1"/>
    <col min="8450" max="8450" width="16" customWidth="1"/>
    <col min="8451" max="8451" width="10" customWidth="1"/>
    <col min="8452" max="8452" width="11.28515625" customWidth="1"/>
    <col min="8453" max="8453" width="6.7109375" customWidth="1"/>
    <col min="8454" max="8454" width="12.28515625" customWidth="1"/>
    <col min="8705" max="8705" width="30.7109375" customWidth="1"/>
    <col min="8706" max="8706" width="16" customWidth="1"/>
    <col min="8707" max="8707" width="10" customWidth="1"/>
    <col min="8708" max="8708" width="11.28515625" customWidth="1"/>
    <col min="8709" max="8709" width="6.7109375" customWidth="1"/>
    <col min="8710" max="8710" width="12.28515625" customWidth="1"/>
    <col min="8961" max="8961" width="30.7109375" customWidth="1"/>
    <col min="8962" max="8962" width="16" customWidth="1"/>
    <col min="8963" max="8963" width="10" customWidth="1"/>
    <col min="8964" max="8964" width="11.28515625" customWidth="1"/>
    <col min="8965" max="8965" width="6.7109375" customWidth="1"/>
    <col min="8966" max="8966" width="12.28515625" customWidth="1"/>
    <col min="9217" max="9217" width="30.7109375" customWidth="1"/>
    <col min="9218" max="9218" width="16" customWidth="1"/>
    <col min="9219" max="9219" width="10" customWidth="1"/>
    <col min="9220" max="9220" width="11.28515625" customWidth="1"/>
    <col min="9221" max="9221" width="6.7109375" customWidth="1"/>
    <col min="9222" max="9222" width="12.28515625" customWidth="1"/>
    <col min="9473" max="9473" width="30.7109375" customWidth="1"/>
    <col min="9474" max="9474" width="16" customWidth="1"/>
    <col min="9475" max="9475" width="10" customWidth="1"/>
    <col min="9476" max="9476" width="11.28515625" customWidth="1"/>
    <col min="9477" max="9477" width="6.7109375" customWidth="1"/>
    <col min="9478" max="9478" width="12.28515625" customWidth="1"/>
    <col min="9729" max="9729" width="30.7109375" customWidth="1"/>
    <col min="9730" max="9730" width="16" customWidth="1"/>
    <col min="9731" max="9731" width="10" customWidth="1"/>
    <col min="9732" max="9732" width="11.28515625" customWidth="1"/>
    <col min="9733" max="9733" width="6.7109375" customWidth="1"/>
    <col min="9734" max="9734" width="12.28515625" customWidth="1"/>
    <col min="9985" max="9985" width="30.7109375" customWidth="1"/>
    <col min="9986" max="9986" width="16" customWidth="1"/>
    <col min="9987" max="9987" width="10" customWidth="1"/>
    <col min="9988" max="9988" width="11.28515625" customWidth="1"/>
    <col min="9989" max="9989" width="6.7109375" customWidth="1"/>
    <col min="9990" max="9990" width="12.28515625" customWidth="1"/>
    <col min="10241" max="10241" width="30.7109375" customWidth="1"/>
    <col min="10242" max="10242" width="16" customWidth="1"/>
    <col min="10243" max="10243" width="10" customWidth="1"/>
    <col min="10244" max="10244" width="11.28515625" customWidth="1"/>
    <col min="10245" max="10245" width="6.7109375" customWidth="1"/>
    <col min="10246" max="10246" width="12.28515625" customWidth="1"/>
    <col min="10497" max="10497" width="30.7109375" customWidth="1"/>
    <col min="10498" max="10498" width="16" customWidth="1"/>
    <col min="10499" max="10499" width="10" customWidth="1"/>
    <col min="10500" max="10500" width="11.28515625" customWidth="1"/>
    <col min="10501" max="10501" width="6.7109375" customWidth="1"/>
    <col min="10502" max="10502" width="12.28515625" customWidth="1"/>
    <col min="10753" max="10753" width="30.7109375" customWidth="1"/>
    <col min="10754" max="10754" width="16" customWidth="1"/>
    <col min="10755" max="10755" width="10" customWidth="1"/>
    <col min="10756" max="10756" width="11.28515625" customWidth="1"/>
    <col min="10757" max="10757" width="6.7109375" customWidth="1"/>
    <col min="10758" max="10758" width="12.28515625" customWidth="1"/>
    <col min="11009" max="11009" width="30.7109375" customWidth="1"/>
    <col min="11010" max="11010" width="16" customWidth="1"/>
    <col min="11011" max="11011" width="10" customWidth="1"/>
    <col min="11012" max="11012" width="11.28515625" customWidth="1"/>
    <col min="11013" max="11013" width="6.7109375" customWidth="1"/>
    <col min="11014" max="11014" width="12.28515625" customWidth="1"/>
    <col min="11265" max="11265" width="30.7109375" customWidth="1"/>
    <col min="11266" max="11266" width="16" customWidth="1"/>
    <col min="11267" max="11267" width="10" customWidth="1"/>
    <col min="11268" max="11268" width="11.28515625" customWidth="1"/>
    <col min="11269" max="11269" width="6.7109375" customWidth="1"/>
    <col min="11270" max="11270" width="12.28515625" customWidth="1"/>
    <col min="11521" max="11521" width="30.7109375" customWidth="1"/>
    <col min="11522" max="11522" width="16" customWidth="1"/>
    <col min="11523" max="11523" width="10" customWidth="1"/>
    <col min="11524" max="11524" width="11.28515625" customWidth="1"/>
    <col min="11525" max="11525" width="6.7109375" customWidth="1"/>
    <col min="11526" max="11526" width="12.28515625" customWidth="1"/>
    <col min="11777" max="11777" width="30.7109375" customWidth="1"/>
    <col min="11778" max="11778" width="16" customWidth="1"/>
    <col min="11779" max="11779" width="10" customWidth="1"/>
    <col min="11780" max="11780" width="11.28515625" customWidth="1"/>
    <col min="11781" max="11781" width="6.7109375" customWidth="1"/>
    <col min="11782" max="11782" width="12.28515625" customWidth="1"/>
    <col min="12033" max="12033" width="30.7109375" customWidth="1"/>
    <col min="12034" max="12034" width="16" customWidth="1"/>
    <col min="12035" max="12035" width="10" customWidth="1"/>
    <col min="12036" max="12036" width="11.28515625" customWidth="1"/>
    <col min="12037" max="12037" width="6.7109375" customWidth="1"/>
    <col min="12038" max="12038" width="12.28515625" customWidth="1"/>
    <col min="12289" max="12289" width="30.7109375" customWidth="1"/>
    <col min="12290" max="12290" width="16" customWidth="1"/>
    <col min="12291" max="12291" width="10" customWidth="1"/>
    <col min="12292" max="12292" width="11.28515625" customWidth="1"/>
    <col min="12293" max="12293" width="6.7109375" customWidth="1"/>
    <col min="12294" max="12294" width="12.28515625" customWidth="1"/>
    <col min="12545" max="12545" width="30.7109375" customWidth="1"/>
    <col min="12546" max="12546" width="16" customWidth="1"/>
    <col min="12547" max="12547" width="10" customWidth="1"/>
    <col min="12548" max="12548" width="11.28515625" customWidth="1"/>
    <col min="12549" max="12549" width="6.7109375" customWidth="1"/>
    <col min="12550" max="12550" width="12.28515625" customWidth="1"/>
    <col min="12801" max="12801" width="30.7109375" customWidth="1"/>
    <col min="12802" max="12802" width="16" customWidth="1"/>
    <col min="12803" max="12803" width="10" customWidth="1"/>
    <col min="12804" max="12804" width="11.28515625" customWidth="1"/>
    <col min="12805" max="12805" width="6.7109375" customWidth="1"/>
    <col min="12806" max="12806" width="12.28515625" customWidth="1"/>
    <col min="13057" max="13057" width="30.7109375" customWidth="1"/>
    <col min="13058" max="13058" width="16" customWidth="1"/>
    <col min="13059" max="13059" width="10" customWidth="1"/>
    <col min="13060" max="13060" width="11.28515625" customWidth="1"/>
    <col min="13061" max="13061" width="6.7109375" customWidth="1"/>
    <col min="13062" max="13062" width="12.28515625" customWidth="1"/>
    <col min="13313" max="13313" width="30.7109375" customWidth="1"/>
    <col min="13314" max="13314" width="16" customWidth="1"/>
    <col min="13315" max="13315" width="10" customWidth="1"/>
    <col min="13316" max="13316" width="11.28515625" customWidth="1"/>
    <col min="13317" max="13317" width="6.7109375" customWidth="1"/>
    <col min="13318" max="13318" width="12.28515625" customWidth="1"/>
    <col min="13569" max="13569" width="30.7109375" customWidth="1"/>
    <col min="13570" max="13570" width="16" customWidth="1"/>
    <col min="13571" max="13571" width="10" customWidth="1"/>
    <col min="13572" max="13572" width="11.28515625" customWidth="1"/>
    <col min="13573" max="13573" width="6.7109375" customWidth="1"/>
    <col min="13574" max="13574" width="12.28515625" customWidth="1"/>
    <col min="13825" max="13825" width="30.7109375" customWidth="1"/>
    <col min="13826" max="13826" width="16" customWidth="1"/>
    <col min="13827" max="13827" width="10" customWidth="1"/>
    <col min="13828" max="13828" width="11.28515625" customWidth="1"/>
    <col min="13829" max="13829" width="6.7109375" customWidth="1"/>
    <col min="13830" max="13830" width="12.28515625" customWidth="1"/>
    <col min="14081" max="14081" width="30.7109375" customWidth="1"/>
    <col min="14082" max="14082" width="16" customWidth="1"/>
    <col min="14083" max="14083" width="10" customWidth="1"/>
    <col min="14084" max="14084" width="11.28515625" customWidth="1"/>
    <col min="14085" max="14085" width="6.7109375" customWidth="1"/>
    <col min="14086" max="14086" width="12.28515625" customWidth="1"/>
    <col min="14337" max="14337" width="30.7109375" customWidth="1"/>
    <col min="14338" max="14338" width="16" customWidth="1"/>
    <col min="14339" max="14339" width="10" customWidth="1"/>
    <col min="14340" max="14340" width="11.28515625" customWidth="1"/>
    <col min="14341" max="14341" width="6.7109375" customWidth="1"/>
    <col min="14342" max="14342" width="12.28515625" customWidth="1"/>
    <col min="14593" max="14593" width="30.7109375" customWidth="1"/>
    <col min="14594" max="14594" width="16" customWidth="1"/>
    <col min="14595" max="14595" width="10" customWidth="1"/>
    <col min="14596" max="14596" width="11.28515625" customWidth="1"/>
    <col min="14597" max="14597" width="6.7109375" customWidth="1"/>
    <col min="14598" max="14598" width="12.28515625" customWidth="1"/>
    <col min="14849" max="14849" width="30.7109375" customWidth="1"/>
    <col min="14850" max="14850" width="16" customWidth="1"/>
    <col min="14851" max="14851" width="10" customWidth="1"/>
    <col min="14852" max="14852" width="11.28515625" customWidth="1"/>
    <col min="14853" max="14853" width="6.7109375" customWidth="1"/>
    <col min="14854" max="14854" width="12.28515625" customWidth="1"/>
    <col min="15105" max="15105" width="30.7109375" customWidth="1"/>
    <col min="15106" max="15106" width="16" customWidth="1"/>
    <col min="15107" max="15107" width="10" customWidth="1"/>
    <col min="15108" max="15108" width="11.28515625" customWidth="1"/>
    <col min="15109" max="15109" width="6.7109375" customWidth="1"/>
    <col min="15110" max="15110" width="12.28515625" customWidth="1"/>
    <col min="15361" max="15361" width="30.7109375" customWidth="1"/>
    <col min="15362" max="15362" width="16" customWidth="1"/>
    <col min="15363" max="15363" width="10" customWidth="1"/>
    <col min="15364" max="15364" width="11.28515625" customWidth="1"/>
    <col min="15365" max="15365" width="6.7109375" customWidth="1"/>
    <col min="15366" max="15366" width="12.28515625" customWidth="1"/>
    <col min="15617" max="15617" width="30.7109375" customWidth="1"/>
    <col min="15618" max="15618" width="16" customWidth="1"/>
    <col min="15619" max="15619" width="10" customWidth="1"/>
    <col min="15620" max="15620" width="11.28515625" customWidth="1"/>
    <col min="15621" max="15621" width="6.7109375" customWidth="1"/>
    <col min="15622" max="15622" width="12.28515625" customWidth="1"/>
    <col min="15873" max="15873" width="30.7109375" customWidth="1"/>
    <col min="15874" max="15874" width="16" customWidth="1"/>
    <col min="15875" max="15875" width="10" customWidth="1"/>
    <col min="15876" max="15876" width="11.28515625" customWidth="1"/>
    <col min="15877" max="15877" width="6.7109375" customWidth="1"/>
    <col min="15878" max="15878" width="12.28515625" customWidth="1"/>
    <col min="16129" max="16129" width="30.7109375" customWidth="1"/>
    <col min="16130" max="16130" width="16" customWidth="1"/>
    <col min="16131" max="16131" width="10" customWidth="1"/>
    <col min="16132" max="16132" width="11.28515625" customWidth="1"/>
    <col min="16133" max="16133" width="6.7109375" customWidth="1"/>
    <col min="16134" max="16134" width="12.28515625" customWidth="1"/>
  </cols>
  <sheetData>
    <row r="1" spans="1:6" ht="18" x14ac:dyDescent="0.25">
      <c r="A1" s="93" t="s">
        <v>116</v>
      </c>
      <c r="B1" s="93"/>
      <c r="C1" s="93"/>
      <c r="D1" s="93"/>
      <c r="E1" s="93"/>
      <c r="F1" s="93"/>
    </row>
    <row r="3" spans="1:6" x14ac:dyDescent="0.2">
      <c r="A3" s="59" t="s">
        <v>117</v>
      </c>
      <c r="B3" s="92"/>
      <c r="C3" s="92"/>
      <c r="D3" s="92"/>
      <c r="E3" s="92"/>
      <c r="F3" s="92"/>
    </row>
    <row r="4" spans="1:6" x14ac:dyDescent="0.2">
      <c r="A4" s="59" t="s">
        <v>118</v>
      </c>
      <c r="B4" s="92"/>
      <c r="C4" s="92"/>
      <c r="D4" s="92"/>
      <c r="E4" s="92"/>
      <c r="F4" s="92"/>
    </row>
    <row r="5" spans="1:6" x14ac:dyDescent="0.2">
      <c r="A5" s="59" t="s">
        <v>119</v>
      </c>
      <c r="B5" s="92"/>
      <c r="C5" s="92"/>
      <c r="D5" s="92"/>
      <c r="E5" s="92"/>
      <c r="F5" s="92"/>
    </row>
    <row r="6" spans="1:6" x14ac:dyDescent="0.2">
      <c r="A6" s="59" t="s">
        <v>120</v>
      </c>
      <c r="B6" s="92"/>
      <c r="C6" s="92"/>
      <c r="D6" s="92"/>
      <c r="E6" s="92"/>
      <c r="F6" s="92"/>
    </row>
    <row r="7" spans="1:6" x14ac:dyDescent="0.2">
      <c r="A7" s="59" t="s">
        <v>121</v>
      </c>
      <c r="B7" s="92"/>
      <c r="C7" s="92"/>
      <c r="D7" s="92"/>
      <c r="E7" s="92"/>
      <c r="F7" s="92"/>
    </row>
    <row r="8" spans="1:6" x14ac:dyDescent="0.2">
      <c r="A8" s="59" t="s">
        <v>122</v>
      </c>
      <c r="B8" s="97"/>
      <c r="C8" s="97"/>
      <c r="D8" s="97"/>
      <c r="E8" s="97"/>
      <c r="F8" s="97"/>
    </row>
    <row r="9" spans="1:6" x14ac:dyDescent="0.2">
      <c r="A9" s="59" t="s">
        <v>123</v>
      </c>
      <c r="B9" s="92"/>
      <c r="C9" s="92"/>
      <c r="D9" s="92"/>
      <c r="E9" s="92"/>
      <c r="F9" s="92"/>
    </row>
    <row r="10" spans="1:6" x14ac:dyDescent="0.2">
      <c r="A10" s="59" t="s">
        <v>124</v>
      </c>
      <c r="B10" s="92"/>
      <c r="C10" s="92"/>
      <c r="D10" s="92"/>
      <c r="E10" s="92"/>
      <c r="F10" s="92"/>
    </row>
    <row r="11" spans="1:6" x14ac:dyDescent="0.2">
      <c r="A11" s="59" t="s">
        <v>125</v>
      </c>
      <c r="B11" s="92"/>
      <c r="C11" s="92"/>
      <c r="D11" s="92"/>
      <c r="E11" s="92"/>
      <c r="F11" s="92"/>
    </row>
    <row r="12" spans="1:6" ht="13.5" thickBot="1" x14ac:dyDescent="0.25"/>
    <row r="13" spans="1:6" x14ac:dyDescent="0.2">
      <c r="A13" s="60" t="s">
        <v>126</v>
      </c>
      <c r="B13" s="61"/>
      <c r="C13" s="61"/>
      <c r="D13" s="98"/>
      <c r="E13" s="99"/>
      <c r="F13" s="100"/>
    </row>
    <row r="14" spans="1:6" x14ac:dyDescent="0.2">
      <c r="A14" s="62" t="s">
        <v>127</v>
      </c>
      <c r="B14" s="63"/>
      <c r="C14" s="64"/>
      <c r="D14" s="101"/>
      <c r="E14" s="102"/>
      <c r="F14" s="65"/>
    </row>
    <row r="15" spans="1:6" x14ac:dyDescent="0.2">
      <c r="A15" s="62" t="s">
        <v>128</v>
      </c>
      <c r="B15" s="63"/>
      <c r="C15" s="64"/>
      <c r="D15" s="101"/>
      <c r="E15" s="102"/>
      <c r="F15" s="65"/>
    </row>
    <row r="16" spans="1:6" x14ac:dyDescent="0.2">
      <c r="A16" s="62" t="s">
        <v>129</v>
      </c>
      <c r="B16" s="63"/>
      <c r="C16" s="64"/>
      <c r="D16" s="101"/>
      <c r="E16" s="102"/>
      <c r="F16" s="65"/>
    </row>
    <row r="17" spans="1:6" ht="13.5" thickBot="1" x14ac:dyDescent="0.25">
      <c r="A17" s="66" t="s">
        <v>130</v>
      </c>
      <c r="B17" s="67"/>
      <c r="C17" s="68"/>
      <c r="D17" s="103"/>
      <c r="E17" s="104"/>
      <c r="F17" s="69"/>
    </row>
    <row r="18" spans="1:6" ht="13.5" thickBot="1" x14ac:dyDescent="0.25"/>
    <row r="19" spans="1:6" x14ac:dyDescent="0.2">
      <c r="A19" s="60" t="s">
        <v>131</v>
      </c>
      <c r="B19" s="70" t="s">
        <v>53</v>
      </c>
      <c r="C19" s="70" t="s">
        <v>132</v>
      </c>
      <c r="D19" s="70" t="s">
        <v>133</v>
      </c>
      <c r="E19" s="70" t="s">
        <v>134</v>
      </c>
      <c r="F19" s="71"/>
    </row>
    <row r="20" spans="1:6" x14ac:dyDescent="0.2">
      <c r="A20" s="72" t="s">
        <v>135</v>
      </c>
      <c r="B20" s="73"/>
      <c r="C20" s="74"/>
      <c r="D20" s="75"/>
      <c r="E20" s="75"/>
      <c r="F20" s="76"/>
    </row>
    <row r="21" spans="1:6" ht="25.5" x14ac:dyDescent="0.2">
      <c r="A21" s="77" t="s">
        <v>136</v>
      </c>
      <c r="B21" s="105"/>
      <c r="C21" s="106"/>
      <c r="D21" s="106"/>
      <c r="E21" s="107"/>
      <c r="F21" s="76" t="s">
        <v>137</v>
      </c>
    </row>
    <row r="22" spans="1:6" ht="38.25" customHeight="1" x14ac:dyDescent="0.2">
      <c r="A22" s="62" t="s">
        <v>138</v>
      </c>
      <c r="B22" s="94"/>
      <c r="C22" s="95"/>
      <c r="D22" s="95"/>
      <c r="E22" s="96"/>
      <c r="F22" s="78"/>
    </row>
    <row r="23" spans="1:6" ht="38.25" customHeight="1" x14ac:dyDescent="0.2">
      <c r="A23" s="62" t="s">
        <v>131</v>
      </c>
      <c r="B23" s="94"/>
      <c r="C23" s="95"/>
      <c r="D23" s="95"/>
      <c r="E23" s="96"/>
      <c r="F23" s="78"/>
    </row>
    <row r="24" spans="1:6" x14ac:dyDescent="0.2">
      <c r="A24" s="62" t="s">
        <v>139</v>
      </c>
      <c r="B24" s="94"/>
      <c r="C24" s="95"/>
      <c r="D24" s="95"/>
      <c r="E24" s="96"/>
      <c r="F24" s="78"/>
    </row>
    <row r="25" spans="1:6" x14ac:dyDescent="0.2">
      <c r="A25" s="62" t="s">
        <v>140</v>
      </c>
      <c r="B25" s="94"/>
      <c r="C25" s="95"/>
      <c r="D25" s="95"/>
      <c r="E25" s="96"/>
      <c r="F25" s="78"/>
    </row>
    <row r="26" spans="1:6" x14ac:dyDescent="0.2">
      <c r="A26" s="62" t="s">
        <v>141</v>
      </c>
      <c r="B26" s="94"/>
      <c r="C26" s="95"/>
      <c r="D26" s="95"/>
      <c r="E26" s="96"/>
      <c r="F26" s="78"/>
    </row>
    <row r="27" spans="1:6" x14ac:dyDescent="0.2">
      <c r="A27" s="79" t="s">
        <v>142</v>
      </c>
      <c r="B27" s="94"/>
      <c r="C27" s="95"/>
      <c r="D27" s="95"/>
      <c r="E27" s="96"/>
      <c r="F27" s="78"/>
    </row>
    <row r="28" spans="1:6" x14ac:dyDescent="0.2">
      <c r="A28" s="79" t="s">
        <v>143</v>
      </c>
      <c r="B28" s="94"/>
      <c r="C28" s="95"/>
      <c r="D28" s="95"/>
      <c r="E28" s="96"/>
      <c r="F28" s="78"/>
    </row>
    <row r="29" spans="1:6" ht="39" thickBot="1" x14ac:dyDescent="0.25">
      <c r="A29" s="80" t="s">
        <v>144</v>
      </c>
      <c r="B29" s="94"/>
      <c r="C29" s="95"/>
      <c r="D29" s="95"/>
      <c r="E29" s="96"/>
      <c r="F29" s="81"/>
    </row>
    <row r="30" spans="1:6" ht="13.5" thickBot="1" x14ac:dyDescent="0.25"/>
    <row r="31" spans="1:6" x14ac:dyDescent="0.2">
      <c r="A31" s="60" t="s">
        <v>145</v>
      </c>
      <c r="B31" s="70" t="s">
        <v>53</v>
      </c>
      <c r="C31" s="70" t="s">
        <v>132</v>
      </c>
      <c r="D31" s="70" t="s">
        <v>133</v>
      </c>
      <c r="E31" s="70" t="s">
        <v>134</v>
      </c>
      <c r="F31" s="71"/>
    </row>
    <row r="32" spans="1:6" x14ac:dyDescent="0.2">
      <c r="A32" s="72" t="s">
        <v>135</v>
      </c>
      <c r="B32" s="73"/>
      <c r="C32" s="74"/>
      <c r="D32" s="75"/>
      <c r="E32" s="75"/>
      <c r="F32" s="76"/>
    </row>
    <row r="33" spans="1:6" ht="25.5" x14ac:dyDescent="0.2">
      <c r="A33" s="77" t="s">
        <v>136</v>
      </c>
      <c r="B33" s="105"/>
      <c r="C33" s="106"/>
      <c r="D33" s="106"/>
      <c r="E33" s="107"/>
      <c r="F33" s="76" t="s">
        <v>137</v>
      </c>
    </row>
    <row r="34" spans="1:6" ht="37.5" customHeight="1" x14ac:dyDescent="0.2">
      <c r="A34" s="62" t="s">
        <v>146</v>
      </c>
      <c r="B34" s="94"/>
      <c r="C34" s="95"/>
      <c r="D34" s="95"/>
      <c r="E34" s="96"/>
      <c r="F34" s="78"/>
    </row>
    <row r="35" spans="1:6" ht="63" customHeight="1" x14ac:dyDescent="0.2">
      <c r="A35" s="62" t="s">
        <v>147</v>
      </c>
      <c r="B35" s="94"/>
      <c r="C35" s="95"/>
      <c r="D35" s="95"/>
      <c r="E35" s="96"/>
      <c r="F35" s="78"/>
    </row>
    <row r="36" spans="1:6" ht="37.5" customHeight="1" x14ac:dyDescent="0.2">
      <c r="A36" s="62" t="s">
        <v>148</v>
      </c>
      <c r="B36" s="94"/>
      <c r="C36" s="95"/>
      <c r="D36" s="95"/>
      <c r="E36" s="96"/>
      <c r="F36" s="78"/>
    </row>
    <row r="37" spans="1:6" x14ac:dyDescent="0.2">
      <c r="A37" s="62" t="s">
        <v>149</v>
      </c>
      <c r="B37" s="94"/>
      <c r="C37" s="95"/>
      <c r="D37" s="95"/>
      <c r="E37" s="96"/>
      <c r="F37" s="78"/>
    </row>
    <row r="38" spans="1:6" x14ac:dyDescent="0.2">
      <c r="A38" s="62" t="s">
        <v>139</v>
      </c>
      <c r="B38" s="94"/>
      <c r="C38" s="95"/>
      <c r="D38" s="95"/>
      <c r="E38" s="96"/>
      <c r="F38" s="78"/>
    </row>
    <row r="39" spans="1:6" ht="37.5" customHeight="1" x14ac:dyDescent="0.2">
      <c r="A39" s="62" t="s">
        <v>150</v>
      </c>
      <c r="B39" s="94"/>
      <c r="C39" s="95"/>
      <c r="D39" s="95"/>
      <c r="E39" s="96"/>
      <c r="F39" s="78"/>
    </row>
    <row r="40" spans="1:6" x14ac:dyDescent="0.2">
      <c r="A40" s="62" t="s">
        <v>151</v>
      </c>
      <c r="B40" s="94"/>
      <c r="C40" s="95"/>
      <c r="D40" s="95"/>
      <c r="E40" s="96"/>
      <c r="F40" s="78"/>
    </row>
    <row r="41" spans="1:6" x14ac:dyDescent="0.2">
      <c r="A41" s="62" t="s">
        <v>152</v>
      </c>
      <c r="B41" s="94"/>
      <c r="C41" s="95"/>
      <c r="D41" s="95"/>
      <c r="E41" s="96"/>
      <c r="F41" s="78"/>
    </row>
    <row r="42" spans="1:6" x14ac:dyDescent="0.2">
      <c r="A42" s="62" t="s">
        <v>142</v>
      </c>
      <c r="B42" s="94"/>
      <c r="C42" s="95"/>
      <c r="D42" s="95"/>
      <c r="E42" s="96"/>
      <c r="F42" s="78"/>
    </row>
    <row r="43" spans="1:6" x14ac:dyDescent="0.2">
      <c r="A43" s="62" t="s">
        <v>153</v>
      </c>
      <c r="B43" s="94"/>
      <c r="C43" s="95"/>
      <c r="D43" s="95"/>
      <c r="E43" s="96"/>
      <c r="F43" s="78"/>
    </row>
    <row r="44" spans="1:6" x14ac:dyDescent="0.2">
      <c r="A44" s="62" t="s">
        <v>154</v>
      </c>
      <c r="B44" s="94"/>
      <c r="C44" s="95"/>
      <c r="D44" s="95"/>
      <c r="E44" s="96"/>
      <c r="F44" s="78"/>
    </row>
    <row r="45" spans="1:6" x14ac:dyDescent="0.2">
      <c r="A45" s="62" t="s">
        <v>155</v>
      </c>
      <c r="B45" s="94"/>
      <c r="C45" s="95"/>
      <c r="D45" s="95"/>
      <c r="E45" s="96"/>
      <c r="F45" s="78"/>
    </row>
    <row r="46" spans="1:6" x14ac:dyDescent="0.2">
      <c r="A46" s="82" t="s">
        <v>143</v>
      </c>
      <c r="B46" s="94"/>
      <c r="C46" s="95"/>
      <c r="D46" s="95"/>
      <c r="E46" s="96"/>
      <c r="F46" s="83"/>
    </row>
    <row r="47" spans="1:6" x14ac:dyDescent="0.2">
      <c r="A47" s="62" t="s">
        <v>156</v>
      </c>
      <c r="B47" s="94"/>
      <c r="C47" s="95"/>
      <c r="D47" s="95"/>
      <c r="E47" s="96"/>
      <c r="F47" s="78"/>
    </row>
    <row r="48" spans="1:6" ht="13.5" thickBot="1" x14ac:dyDescent="0.25">
      <c r="A48" s="66" t="s">
        <v>157</v>
      </c>
      <c r="B48" s="108"/>
      <c r="C48" s="109"/>
      <c r="D48" s="109"/>
      <c r="E48" s="110"/>
      <c r="F48" s="81"/>
    </row>
    <row r="49" spans="1:6" ht="13.5" thickBot="1" x14ac:dyDescent="0.25"/>
    <row r="50" spans="1:6" x14ac:dyDescent="0.2">
      <c r="A50" s="60" t="s">
        <v>158</v>
      </c>
      <c r="B50" s="70" t="s">
        <v>53</v>
      </c>
      <c r="C50" s="70" t="s">
        <v>132</v>
      </c>
      <c r="D50" s="70" t="s">
        <v>133</v>
      </c>
      <c r="E50" s="70" t="s">
        <v>134</v>
      </c>
      <c r="F50" s="71"/>
    </row>
    <row r="51" spans="1:6" x14ac:dyDescent="0.2">
      <c r="A51" s="72" t="s">
        <v>135</v>
      </c>
      <c r="B51" s="73"/>
      <c r="C51" s="74"/>
      <c r="D51" s="75"/>
      <c r="E51" s="75"/>
      <c r="F51" s="76"/>
    </row>
    <row r="52" spans="1:6" ht="25.5" x14ac:dyDescent="0.2">
      <c r="A52" s="77" t="s">
        <v>136</v>
      </c>
      <c r="B52" s="105"/>
      <c r="C52" s="106"/>
      <c r="D52" s="106"/>
      <c r="E52" s="107"/>
      <c r="F52" s="76" t="s">
        <v>137</v>
      </c>
    </row>
    <row r="53" spans="1:6" ht="25.5" customHeight="1" x14ac:dyDescent="0.2">
      <c r="A53" s="62" t="s">
        <v>158</v>
      </c>
      <c r="B53" s="94"/>
      <c r="C53" s="95"/>
      <c r="D53" s="95"/>
      <c r="E53" s="96"/>
      <c r="F53" s="78"/>
    </row>
    <row r="54" spans="1:6" ht="25.5" customHeight="1" x14ac:dyDescent="0.2">
      <c r="A54" s="84" t="s">
        <v>159</v>
      </c>
      <c r="B54" s="94"/>
      <c r="C54" s="95"/>
      <c r="D54" s="95"/>
      <c r="E54" s="96"/>
      <c r="F54" s="78"/>
    </row>
    <row r="55" spans="1:6" x14ac:dyDescent="0.2">
      <c r="A55" s="84" t="s">
        <v>143</v>
      </c>
      <c r="B55" s="94"/>
      <c r="C55" s="95"/>
      <c r="D55" s="95"/>
      <c r="E55" s="96"/>
      <c r="F55" s="83"/>
    </row>
    <row r="56" spans="1:6" ht="13.5" thickBot="1" x14ac:dyDescent="0.25">
      <c r="A56" s="66" t="s">
        <v>160</v>
      </c>
      <c r="B56" s="108"/>
      <c r="C56" s="109"/>
      <c r="D56" s="109"/>
      <c r="E56" s="110"/>
      <c r="F56" s="81"/>
    </row>
    <row r="57" spans="1:6" ht="13.5" thickBot="1" x14ac:dyDescent="0.25"/>
    <row r="58" spans="1:6" x14ac:dyDescent="0.2">
      <c r="A58" s="85" t="s">
        <v>161</v>
      </c>
      <c r="B58" s="117"/>
      <c r="C58" s="117"/>
      <c r="D58" s="117"/>
      <c r="E58" s="117"/>
      <c r="F58" s="118"/>
    </row>
    <row r="59" spans="1:6" x14ac:dyDescent="0.2">
      <c r="A59" s="62" t="s">
        <v>162</v>
      </c>
      <c r="B59" s="92"/>
      <c r="C59" s="92"/>
      <c r="D59" s="92"/>
      <c r="E59" s="92"/>
      <c r="F59" s="119"/>
    </row>
    <row r="60" spans="1:6" x14ac:dyDescent="0.2">
      <c r="A60" s="62" t="s">
        <v>163</v>
      </c>
      <c r="B60" s="92"/>
      <c r="C60" s="92"/>
      <c r="D60" s="92"/>
      <c r="E60" s="92"/>
      <c r="F60" s="119"/>
    </row>
    <row r="61" spans="1:6" ht="13.5" thickBot="1" x14ac:dyDescent="0.25">
      <c r="A61" s="66" t="s">
        <v>164</v>
      </c>
      <c r="B61" s="111"/>
      <c r="C61" s="111"/>
      <c r="D61" s="111"/>
      <c r="E61" s="111"/>
      <c r="F61" s="112"/>
    </row>
    <row r="62" spans="1:6" ht="13.5" thickBot="1" x14ac:dyDescent="0.25"/>
    <row r="63" spans="1:6" x14ac:dyDescent="0.2">
      <c r="A63" s="86" t="s">
        <v>165</v>
      </c>
      <c r="B63" s="70" t="s">
        <v>166</v>
      </c>
      <c r="C63" s="70"/>
      <c r="D63" s="70"/>
      <c r="E63" s="70"/>
      <c r="F63" s="87"/>
    </row>
    <row r="64" spans="1:6" ht="38.25" customHeight="1" thickBot="1" x14ac:dyDescent="0.25">
      <c r="A64" s="66"/>
      <c r="B64" s="113"/>
      <c r="C64" s="113"/>
      <c r="D64" s="113"/>
      <c r="E64" s="113"/>
      <c r="F64" s="114"/>
    </row>
    <row r="65" spans="1:6" ht="13.5" thickBot="1" x14ac:dyDescent="0.25"/>
    <row r="66" spans="1:6" x14ac:dyDescent="0.2">
      <c r="A66" s="85" t="s">
        <v>167</v>
      </c>
      <c r="B66" s="70" t="s">
        <v>53</v>
      </c>
      <c r="C66" s="70" t="s">
        <v>168</v>
      </c>
      <c r="D66" s="70"/>
      <c r="E66" s="70" t="s">
        <v>53</v>
      </c>
      <c r="F66" s="87" t="s">
        <v>168</v>
      </c>
    </row>
    <row r="67" spans="1:6" x14ac:dyDescent="0.2">
      <c r="A67" s="62" t="s">
        <v>169</v>
      </c>
      <c r="B67" s="88"/>
      <c r="C67" s="63"/>
      <c r="D67" s="63"/>
      <c r="E67" s="63"/>
      <c r="F67" s="65"/>
    </row>
    <row r="68" spans="1:6" x14ac:dyDescent="0.2">
      <c r="A68" s="62" t="s">
        <v>170</v>
      </c>
      <c r="B68" s="88"/>
      <c r="C68" s="63"/>
      <c r="D68" s="63"/>
      <c r="E68" s="63"/>
      <c r="F68" s="65"/>
    </row>
    <row r="69" spans="1:6" ht="13.5" thickBot="1" x14ac:dyDescent="0.25">
      <c r="A69" s="66" t="s">
        <v>171</v>
      </c>
      <c r="B69" s="67"/>
      <c r="C69" s="67"/>
      <c r="D69" s="67"/>
      <c r="E69" s="67"/>
      <c r="F69" s="69"/>
    </row>
    <row r="70" spans="1:6" ht="13.5" thickBot="1" x14ac:dyDescent="0.25"/>
    <row r="71" spans="1:6" ht="13.5" thickBot="1" x14ac:dyDescent="0.25">
      <c r="A71" s="89" t="s">
        <v>172</v>
      </c>
      <c r="B71" s="115"/>
      <c r="C71" s="115"/>
      <c r="D71" s="115"/>
      <c r="E71" s="115"/>
      <c r="F71" s="116"/>
    </row>
  </sheetData>
  <mergeCells count="51">
    <mergeCell ref="B61:F61"/>
    <mergeCell ref="B64:F64"/>
    <mergeCell ref="B71:F71"/>
    <mergeCell ref="B54:E54"/>
    <mergeCell ref="B55:E55"/>
    <mergeCell ref="B56:E56"/>
    <mergeCell ref="B58:F58"/>
    <mergeCell ref="B59:F59"/>
    <mergeCell ref="B60:F60"/>
    <mergeCell ref="B53:E53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52:E52"/>
    <mergeCell ref="B38:E38"/>
    <mergeCell ref="B24:E24"/>
    <mergeCell ref="B25:E25"/>
    <mergeCell ref="B26:E26"/>
    <mergeCell ref="B27:E27"/>
    <mergeCell ref="B28:E28"/>
    <mergeCell ref="B29:E29"/>
    <mergeCell ref="B33:E33"/>
    <mergeCell ref="B34:E34"/>
    <mergeCell ref="B35:E35"/>
    <mergeCell ref="B36:E36"/>
    <mergeCell ref="B37:E37"/>
    <mergeCell ref="B23:E23"/>
    <mergeCell ref="B8:F8"/>
    <mergeCell ref="B9:F9"/>
    <mergeCell ref="B10:F10"/>
    <mergeCell ref="B11:F11"/>
    <mergeCell ref="D13:F13"/>
    <mergeCell ref="D14:E14"/>
    <mergeCell ref="D15:E15"/>
    <mergeCell ref="D16:E16"/>
    <mergeCell ref="D17:E17"/>
    <mergeCell ref="B21:E21"/>
    <mergeCell ref="B22:E22"/>
    <mergeCell ref="B7:F7"/>
    <mergeCell ref="A1:F1"/>
    <mergeCell ref="B3:F3"/>
    <mergeCell ref="B4:F4"/>
    <mergeCell ref="B5:F5"/>
    <mergeCell ref="B6:F6"/>
  </mergeCells>
  <pageMargins left="0.78740157480314965" right="0.78740157480314965" top="0.59055118110236227" bottom="0.59055118110236227" header="0.31496062992125984" footer="0.31496062992125984"/>
  <pageSetup paperSize="9" orientation="portrait" r:id="rId1"/>
  <headerFooter alignWithMargins="0">
    <oddHeader xml:space="preserve">&amp;Cschlüchter fleisch &amp; feini choscht ag, Schulhausstrasse 8, 3465 Dürrenroth, </oddHeader>
    <oddFooter xml:space="preserve">&amp;CTel. 062 964 13 40, www.feinichoscht.ch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4"/>
  <sheetViews>
    <sheetView tabSelected="1" workbookViewId="0">
      <selection activeCell="D25" sqref="D25"/>
    </sheetView>
  </sheetViews>
  <sheetFormatPr baseColWidth="10" defaultRowHeight="12.75" x14ac:dyDescent="0.2"/>
  <cols>
    <col min="1" max="1" width="10.28515625" bestFit="1" customWidth="1"/>
    <col min="2" max="2" width="8.28515625" customWidth="1"/>
    <col min="3" max="3" width="67.5703125" customWidth="1"/>
    <col min="4" max="4" width="11.140625" customWidth="1"/>
    <col min="5" max="5" width="14.5703125" customWidth="1"/>
  </cols>
  <sheetData>
    <row r="1" spans="1:5" ht="15" x14ac:dyDescent="0.2">
      <c r="A1" s="8" t="s">
        <v>39</v>
      </c>
      <c r="C1" s="10" t="s">
        <v>34</v>
      </c>
    </row>
    <row r="2" spans="1:5" ht="15" x14ac:dyDescent="0.2">
      <c r="A2" s="8" t="s">
        <v>40</v>
      </c>
      <c r="C2" s="10" t="s">
        <v>35</v>
      </c>
    </row>
    <row r="3" spans="1:5" ht="15" x14ac:dyDescent="0.2">
      <c r="A3" s="8" t="s">
        <v>41</v>
      </c>
      <c r="C3" s="10" t="s">
        <v>42</v>
      </c>
    </row>
    <row r="4" spans="1:5" ht="15" x14ac:dyDescent="0.2">
      <c r="A4" s="8" t="s">
        <v>43</v>
      </c>
      <c r="C4" s="32" t="s">
        <v>36</v>
      </c>
    </row>
    <row r="5" spans="1:5" ht="15" x14ac:dyDescent="0.2">
      <c r="A5" s="8" t="s">
        <v>44</v>
      </c>
      <c r="C5" s="32" t="s">
        <v>37</v>
      </c>
    </row>
    <row r="6" spans="1:5" ht="15" x14ac:dyDescent="0.2">
      <c r="A6" s="8" t="s">
        <v>46</v>
      </c>
      <c r="C6" s="10" t="s">
        <v>38</v>
      </c>
    </row>
    <row r="8" spans="1:5" ht="22.5" x14ac:dyDescent="0.45">
      <c r="A8" s="120" t="s">
        <v>114</v>
      </c>
      <c r="B8" s="120"/>
      <c r="C8" s="120"/>
      <c r="D8" s="120"/>
      <c r="E8" s="120"/>
    </row>
    <row r="9" spans="1:5" s="1" customFormat="1" ht="19.5" customHeight="1" x14ac:dyDescent="0.2">
      <c r="A9" s="8" t="s">
        <v>0</v>
      </c>
      <c r="B9" s="7"/>
      <c r="C9" s="34"/>
      <c r="D9" s="7" t="s">
        <v>13</v>
      </c>
      <c r="E9" s="34"/>
    </row>
    <row r="10" spans="1:5" ht="19.5" customHeight="1" x14ac:dyDescent="0.2">
      <c r="A10" s="8" t="s">
        <v>4</v>
      </c>
      <c r="B10" s="7"/>
      <c r="C10" s="17"/>
      <c r="D10" s="7" t="s">
        <v>14</v>
      </c>
      <c r="E10" s="21"/>
    </row>
    <row r="11" spans="1:5" ht="19.5" customHeight="1" x14ac:dyDescent="0.2">
      <c r="A11" s="8" t="s">
        <v>1</v>
      </c>
      <c r="B11" s="7"/>
      <c r="C11" s="17"/>
      <c r="D11" s="8" t="s">
        <v>113</v>
      </c>
      <c r="E11" s="22"/>
    </row>
    <row r="12" spans="1:5" ht="19.5" customHeight="1" x14ac:dyDescent="0.2">
      <c r="A12" s="8" t="s">
        <v>78</v>
      </c>
      <c r="B12" s="7"/>
      <c r="C12" s="35"/>
      <c r="D12" s="90" t="s">
        <v>176</v>
      </c>
      <c r="E12" s="91" t="s">
        <v>177</v>
      </c>
    </row>
    <row r="13" spans="1:5" ht="18" customHeight="1" x14ac:dyDescent="0.2">
      <c r="A13" s="8"/>
      <c r="B13" s="9"/>
      <c r="C13" s="10"/>
      <c r="E13" s="11"/>
    </row>
    <row r="14" spans="1:5" ht="28.5" x14ac:dyDescent="0.2">
      <c r="A14" s="2" t="s">
        <v>16</v>
      </c>
      <c r="B14" s="19"/>
      <c r="C14" s="30" t="s">
        <v>33</v>
      </c>
      <c r="D14" s="25">
        <f>B14*0.27</f>
        <v>0</v>
      </c>
      <c r="E14" s="24" t="s">
        <v>17</v>
      </c>
    </row>
    <row r="15" spans="1:5" ht="14.25" x14ac:dyDescent="0.2">
      <c r="A15" s="2" t="s">
        <v>81</v>
      </c>
      <c r="B15" s="19"/>
      <c r="C15" s="30" t="s">
        <v>82</v>
      </c>
      <c r="D15" s="25">
        <f>B15*0.3</f>
        <v>0</v>
      </c>
      <c r="E15" s="24" t="s">
        <v>87</v>
      </c>
    </row>
    <row r="16" spans="1:5" ht="22.5" customHeight="1" x14ac:dyDescent="0.2">
      <c r="A16" s="47" t="s">
        <v>83</v>
      </c>
      <c r="B16" s="19"/>
      <c r="C16" s="16" t="s">
        <v>31</v>
      </c>
      <c r="D16" s="25">
        <f>B14*0.08+(B16*0.35)</f>
        <v>0</v>
      </c>
      <c r="E16" s="24" t="s">
        <v>18</v>
      </c>
    </row>
    <row r="17" spans="1:5" ht="19.5" customHeight="1" x14ac:dyDescent="0.2">
      <c r="A17" s="2" t="s">
        <v>2</v>
      </c>
      <c r="B17" s="3" t="s">
        <v>3</v>
      </c>
      <c r="C17" s="16" t="s">
        <v>86</v>
      </c>
      <c r="D17" s="29">
        <f>SUM(B19:B27)</f>
        <v>0</v>
      </c>
      <c r="E17" s="23"/>
    </row>
    <row r="18" spans="1:5" ht="51" x14ac:dyDescent="0.2">
      <c r="A18" s="19"/>
      <c r="B18" s="4"/>
      <c r="C18" s="15" t="s">
        <v>32</v>
      </c>
      <c r="D18" s="6">
        <v>45</v>
      </c>
      <c r="E18" s="6">
        <f>MROUND(A18*D18,0.05)</f>
        <v>0</v>
      </c>
    </row>
    <row r="19" spans="1:5" ht="18.399999999999999" customHeight="1" x14ac:dyDescent="0.2">
      <c r="A19" s="3"/>
      <c r="B19" s="18"/>
      <c r="C19" s="5" t="s">
        <v>11</v>
      </c>
      <c r="D19" s="6">
        <v>54</v>
      </c>
      <c r="E19" s="6">
        <f>MROUND(B19*D19,0.05)</f>
        <v>0</v>
      </c>
    </row>
    <row r="20" spans="1:5" ht="18.399999999999999" customHeight="1" x14ac:dyDescent="0.2">
      <c r="A20" s="3"/>
      <c r="B20" s="18"/>
      <c r="C20" s="5" t="s">
        <v>5</v>
      </c>
      <c r="D20" s="6">
        <v>42</v>
      </c>
      <c r="E20" s="6">
        <f t="shared" ref="E20:E28" si="0">MROUND(B20*D20,0.05)</f>
        <v>0</v>
      </c>
    </row>
    <row r="21" spans="1:5" ht="18.399999999999999" customHeight="1" x14ac:dyDescent="0.2">
      <c r="A21" s="3"/>
      <c r="B21" s="18"/>
      <c r="C21" s="5" t="s">
        <v>6</v>
      </c>
      <c r="D21" s="6">
        <v>42</v>
      </c>
      <c r="E21" s="6">
        <f t="shared" si="0"/>
        <v>0</v>
      </c>
    </row>
    <row r="22" spans="1:5" ht="18.399999999999999" customHeight="1" x14ac:dyDescent="0.2">
      <c r="A22" s="3"/>
      <c r="B22" s="18"/>
      <c r="C22" s="5" t="s">
        <v>7</v>
      </c>
      <c r="D22" s="6">
        <v>45</v>
      </c>
      <c r="E22" s="6">
        <f t="shared" si="0"/>
        <v>0</v>
      </c>
    </row>
    <row r="23" spans="1:5" ht="18.399999999999999" customHeight="1" x14ac:dyDescent="0.2">
      <c r="A23" s="3"/>
      <c r="B23" s="18"/>
      <c r="C23" s="5" t="s">
        <v>8</v>
      </c>
      <c r="D23" s="6">
        <v>63.5</v>
      </c>
      <c r="E23" s="6">
        <f t="shared" si="0"/>
        <v>0</v>
      </c>
    </row>
    <row r="24" spans="1:5" ht="18.399999999999999" customHeight="1" x14ac:dyDescent="0.2">
      <c r="A24" s="3"/>
      <c r="B24" s="18"/>
      <c r="C24" s="5" t="s">
        <v>9</v>
      </c>
      <c r="D24" s="6">
        <v>82</v>
      </c>
      <c r="E24" s="6">
        <f t="shared" si="0"/>
        <v>0</v>
      </c>
    </row>
    <row r="25" spans="1:5" ht="18.399999999999999" customHeight="1" x14ac:dyDescent="0.2">
      <c r="A25" s="3"/>
      <c r="B25" s="18"/>
      <c r="C25" s="5" t="s">
        <v>10</v>
      </c>
      <c r="D25" s="6">
        <v>36</v>
      </c>
      <c r="E25" s="6">
        <f t="shared" si="0"/>
        <v>0</v>
      </c>
    </row>
    <row r="26" spans="1:5" ht="18.399999999999999" customHeight="1" x14ac:dyDescent="0.2">
      <c r="A26" s="3"/>
      <c r="B26" s="18"/>
      <c r="C26" s="5" t="s">
        <v>12</v>
      </c>
      <c r="D26" s="6">
        <v>26.5</v>
      </c>
      <c r="E26" s="6">
        <f t="shared" si="0"/>
        <v>0</v>
      </c>
    </row>
    <row r="27" spans="1:5" ht="18.399999999999999" customHeight="1" x14ac:dyDescent="0.2">
      <c r="A27" s="3"/>
      <c r="B27" s="18"/>
      <c r="C27" s="5" t="s">
        <v>19</v>
      </c>
      <c r="D27" s="6">
        <v>26.5</v>
      </c>
      <c r="E27" s="6">
        <f t="shared" si="0"/>
        <v>0</v>
      </c>
    </row>
    <row r="28" spans="1:5" ht="18.399999999999999" customHeight="1" x14ac:dyDescent="0.2">
      <c r="A28" s="3"/>
      <c r="B28" s="4">
        <f>D16</f>
        <v>0</v>
      </c>
      <c r="C28" s="5" t="s">
        <v>15</v>
      </c>
      <c r="D28" s="6">
        <v>22</v>
      </c>
      <c r="E28" s="6">
        <f t="shared" si="0"/>
        <v>0</v>
      </c>
    </row>
    <row r="29" spans="1:5" ht="18.399999999999999" customHeight="1" x14ac:dyDescent="0.2">
      <c r="A29" s="19"/>
      <c r="B29" s="4" t="s">
        <v>20</v>
      </c>
      <c r="C29" s="5" t="s">
        <v>77</v>
      </c>
      <c r="D29" s="6">
        <v>7</v>
      </c>
      <c r="E29" s="6">
        <f>MROUND(A29*D29,0.05)</f>
        <v>0</v>
      </c>
    </row>
    <row r="30" spans="1:5" ht="18.399999999999999" customHeight="1" x14ac:dyDescent="0.2">
      <c r="A30" s="19"/>
      <c r="B30" s="4" t="s">
        <v>20</v>
      </c>
      <c r="C30" s="5" t="s">
        <v>45</v>
      </c>
      <c r="D30" s="6">
        <v>9</v>
      </c>
      <c r="E30" s="6">
        <f t="shared" ref="E30:E37" si="1">MROUND(A30*D30,0.05)</f>
        <v>0</v>
      </c>
    </row>
    <row r="31" spans="1:5" ht="18.399999999999999" customHeight="1" x14ac:dyDescent="0.2">
      <c r="A31" s="19"/>
      <c r="B31" s="4" t="s">
        <v>20</v>
      </c>
      <c r="C31" s="5" t="s">
        <v>173</v>
      </c>
      <c r="D31" s="6">
        <v>2</v>
      </c>
      <c r="E31" s="6">
        <f t="shared" si="1"/>
        <v>0</v>
      </c>
    </row>
    <row r="32" spans="1:5" ht="18.399999999999999" customHeight="1" x14ac:dyDescent="0.2">
      <c r="A32" s="48">
        <f>B15</f>
        <v>0</v>
      </c>
      <c r="B32" s="4" t="s">
        <v>20</v>
      </c>
      <c r="C32" s="5" t="s">
        <v>105</v>
      </c>
      <c r="D32" s="6">
        <v>9.5</v>
      </c>
      <c r="E32" s="6">
        <f t="shared" si="1"/>
        <v>0</v>
      </c>
    </row>
    <row r="33" spans="1:7" ht="38.25" x14ac:dyDescent="0.2">
      <c r="A33" s="48">
        <f>B15</f>
        <v>0</v>
      </c>
      <c r="B33" s="4" t="s">
        <v>20</v>
      </c>
      <c r="C33" s="15" t="s">
        <v>85</v>
      </c>
      <c r="D33" s="6">
        <v>5</v>
      </c>
      <c r="E33" s="6">
        <f>MROUND(A33*D33,0.05)</f>
        <v>0</v>
      </c>
    </row>
    <row r="34" spans="1:7" ht="18.399999999999999" customHeight="1" x14ac:dyDescent="0.2">
      <c r="A34" s="19"/>
      <c r="B34" s="4" t="s">
        <v>20</v>
      </c>
      <c r="C34" s="5" t="s">
        <v>84</v>
      </c>
      <c r="D34" s="6">
        <v>3.5</v>
      </c>
      <c r="E34" s="6">
        <f t="shared" si="1"/>
        <v>0</v>
      </c>
    </row>
    <row r="35" spans="1:7" ht="18.399999999999999" customHeight="1" x14ac:dyDescent="0.2">
      <c r="A35" s="19"/>
      <c r="B35" s="4" t="s">
        <v>106</v>
      </c>
      <c r="C35" s="5" t="s">
        <v>107</v>
      </c>
      <c r="D35" s="6">
        <v>2</v>
      </c>
      <c r="E35" s="6">
        <f t="shared" si="1"/>
        <v>0</v>
      </c>
    </row>
    <row r="36" spans="1:7" ht="18.399999999999999" customHeight="1" x14ac:dyDescent="0.2">
      <c r="A36" s="19"/>
      <c r="B36" s="4" t="s">
        <v>108</v>
      </c>
      <c r="C36" s="5" t="s">
        <v>109</v>
      </c>
      <c r="D36" s="6">
        <v>75</v>
      </c>
      <c r="E36" s="6">
        <f t="shared" si="1"/>
        <v>0</v>
      </c>
    </row>
    <row r="37" spans="1:7" ht="29.25" customHeight="1" x14ac:dyDescent="0.2">
      <c r="A37" s="19"/>
      <c r="B37" s="4" t="s">
        <v>108</v>
      </c>
      <c r="C37" s="15" t="s">
        <v>110</v>
      </c>
      <c r="D37" s="6">
        <v>40</v>
      </c>
      <c r="E37" s="6">
        <f t="shared" si="1"/>
        <v>0</v>
      </c>
    </row>
    <row r="38" spans="1:7" ht="59.25" customHeight="1" x14ac:dyDescent="0.2">
      <c r="A38" s="3"/>
      <c r="B38" s="4"/>
      <c r="C38" s="121" t="s">
        <v>174</v>
      </c>
      <c r="D38" s="122"/>
      <c r="E38" s="6"/>
    </row>
    <row r="39" spans="1:7" ht="102" customHeight="1" thickBot="1" x14ac:dyDescent="0.25">
      <c r="A39" s="3"/>
      <c r="B39" s="4"/>
      <c r="C39" s="123" t="s">
        <v>175</v>
      </c>
      <c r="D39" s="124"/>
      <c r="E39" s="6"/>
    </row>
    <row r="40" spans="1:7" ht="21" thickBot="1" x14ac:dyDescent="0.35">
      <c r="A40" s="13"/>
      <c r="B40" s="14"/>
      <c r="C40" s="20" t="s">
        <v>111</v>
      </c>
      <c r="D40" s="12"/>
      <c r="E40" s="58">
        <f>MROUND(SUM(E18:E37),0.05)</f>
        <v>0</v>
      </c>
    </row>
    <row r="41" spans="1:7" x14ac:dyDescent="0.2">
      <c r="A41">
        <v>8.1</v>
      </c>
      <c r="B41" t="s">
        <v>22</v>
      </c>
      <c r="C41" t="s">
        <v>21</v>
      </c>
      <c r="E41" s="26">
        <f>E40/100*A41</f>
        <v>0</v>
      </c>
    </row>
    <row r="42" spans="1:7" ht="13.5" thickBot="1" x14ac:dyDescent="0.25">
      <c r="E42" s="26"/>
    </row>
    <row r="43" spans="1:7" ht="21" thickBot="1" x14ac:dyDescent="0.35">
      <c r="C43" s="33" t="s">
        <v>112</v>
      </c>
      <c r="E43" s="31">
        <f>MROUND(SUM(E40+E41),0.05)</f>
        <v>0</v>
      </c>
    </row>
    <row r="44" spans="1:7" x14ac:dyDescent="0.2">
      <c r="A44" s="9"/>
      <c r="B44" s="9"/>
      <c r="C44" s="9"/>
      <c r="D44" s="9"/>
      <c r="E44" s="51"/>
    </row>
    <row r="45" spans="1:7" x14ac:dyDescent="0.2">
      <c r="A45" s="9"/>
      <c r="B45" s="9"/>
      <c r="C45" s="9"/>
      <c r="D45" s="9"/>
      <c r="E45" s="9"/>
      <c r="F45" s="9"/>
    </row>
    <row r="46" spans="1:7" x14ac:dyDescent="0.2">
      <c r="A46" s="9"/>
      <c r="B46" s="36">
        <f>B28</f>
        <v>0</v>
      </c>
      <c r="C46" s="27" t="s">
        <v>23</v>
      </c>
      <c r="D46" s="27" t="s">
        <v>24</v>
      </c>
      <c r="E46" s="27" t="s">
        <v>22</v>
      </c>
      <c r="F46" s="9"/>
      <c r="G46" s="9"/>
    </row>
    <row r="47" spans="1:7" x14ac:dyDescent="0.2">
      <c r="A47" s="9"/>
      <c r="B47" s="36">
        <f>$B$46/100*E47</f>
        <v>0</v>
      </c>
      <c r="C47" s="27" t="s">
        <v>25</v>
      </c>
      <c r="D47" s="36">
        <v>0.1</v>
      </c>
      <c r="E47" s="28">
        <v>10</v>
      </c>
      <c r="F47" s="9"/>
      <c r="G47" s="9"/>
    </row>
    <row r="48" spans="1:7" x14ac:dyDescent="0.2">
      <c r="A48" s="9"/>
      <c r="B48" s="36">
        <f t="shared" ref="B48:B52" si="2">$B$46/100*E48</f>
        <v>0</v>
      </c>
      <c r="C48" s="27" t="s">
        <v>26</v>
      </c>
      <c r="D48" s="36">
        <v>0.15</v>
      </c>
      <c r="E48" s="28">
        <v>15</v>
      </c>
      <c r="F48" s="9"/>
      <c r="G48" s="9"/>
    </row>
    <row r="49" spans="1:7" x14ac:dyDescent="0.2">
      <c r="A49" s="9"/>
      <c r="B49" s="36">
        <f t="shared" si="2"/>
        <v>0</v>
      </c>
      <c r="C49" s="27" t="s">
        <v>27</v>
      </c>
      <c r="D49" s="36">
        <v>0.15</v>
      </c>
      <c r="E49" s="28">
        <v>15</v>
      </c>
      <c r="F49" s="9"/>
      <c r="G49" s="9"/>
    </row>
    <row r="50" spans="1:7" x14ac:dyDescent="0.2">
      <c r="A50" s="9"/>
      <c r="B50" s="36">
        <f t="shared" si="2"/>
        <v>0</v>
      </c>
      <c r="C50" s="27" t="s">
        <v>28</v>
      </c>
      <c r="D50" s="36">
        <v>0.15</v>
      </c>
      <c r="E50" s="28">
        <v>15</v>
      </c>
      <c r="F50" s="9"/>
      <c r="G50" s="9"/>
    </row>
    <row r="51" spans="1:7" x14ac:dyDescent="0.2">
      <c r="A51" s="9"/>
      <c r="B51" s="36">
        <f t="shared" si="2"/>
        <v>0</v>
      </c>
      <c r="C51" s="27" t="s">
        <v>29</v>
      </c>
      <c r="D51" s="36">
        <v>0.35</v>
      </c>
      <c r="E51" s="28">
        <v>35</v>
      </c>
      <c r="F51" s="9"/>
      <c r="G51" s="9"/>
    </row>
    <row r="52" spans="1:7" x14ac:dyDescent="0.2">
      <c r="A52" s="9"/>
      <c r="B52" s="36">
        <f t="shared" si="2"/>
        <v>0</v>
      </c>
      <c r="C52" s="27" t="s">
        <v>30</v>
      </c>
      <c r="D52" s="36">
        <v>0.1</v>
      </c>
      <c r="E52" s="28">
        <v>10</v>
      </c>
      <c r="F52" s="9"/>
      <c r="G52" s="9"/>
    </row>
    <row r="53" spans="1:7" x14ac:dyDescent="0.2">
      <c r="A53" s="9"/>
      <c r="B53" s="27"/>
      <c r="C53" s="27"/>
      <c r="D53" s="27"/>
      <c r="E53" s="27"/>
      <c r="F53" s="9"/>
      <c r="G53" s="9"/>
    </row>
    <row r="54" spans="1:7" x14ac:dyDescent="0.2">
      <c r="A54" s="9"/>
      <c r="B54" s="27"/>
      <c r="C54" s="27"/>
      <c r="D54" s="27"/>
      <c r="E54" s="27"/>
      <c r="F54" s="9"/>
      <c r="G54" s="9"/>
    </row>
    <row r="55" spans="1:7" x14ac:dyDescent="0.2">
      <c r="A55" s="9"/>
      <c r="B55" s="27"/>
      <c r="C55" s="27" t="s">
        <v>88</v>
      </c>
      <c r="D55" s="27"/>
      <c r="E55" s="27"/>
      <c r="F55" s="9"/>
      <c r="G55" s="9"/>
    </row>
    <row r="56" spans="1:7" x14ac:dyDescent="0.2">
      <c r="A56" s="9"/>
      <c r="B56" s="36">
        <v>0.03</v>
      </c>
      <c r="C56" s="27" t="s">
        <v>89</v>
      </c>
      <c r="D56" s="27"/>
      <c r="E56" s="27"/>
      <c r="F56" s="9"/>
      <c r="G56" s="9"/>
    </row>
    <row r="57" spans="1:7" x14ac:dyDescent="0.2">
      <c r="A57" s="9"/>
      <c r="B57" s="36">
        <v>0.03</v>
      </c>
      <c r="C57" s="27" t="s">
        <v>90</v>
      </c>
      <c r="D57" s="27"/>
      <c r="E57" s="27"/>
      <c r="F57" s="9"/>
      <c r="G57" s="9"/>
    </row>
    <row r="58" spans="1:7" x14ac:dyDescent="0.2">
      <c r="A58" s="9"/>
      <c r="B58" s="36">
        <v>0.02</v>
      </c>
      <c r="C58" s="27" t="s">
        <v>91</v>
      </c>
      <c r="D58" s="27"/>
      <c r="E58" s="27"/>
      <c r="F58" s="9"/>
      <c r="G58" s="9"/>
    </row>
    <row r="59" spans="1:7" x14ac:dyDescent="0.2">
      <c r="A59" s="9"/>
      <c r="B59" s="36">
        <v>0.01</v>
      </c>
      <c r="C59" s="27" t="s">
        <v>27</v>
      </c>
      <c r="D59" s="27"/>
      <c r="E59" s="27"/>
      <c r="F59" s="9"/>
      <c r="G59" s="9"/>
    </row>
    <row r="60" spans="1:7" x14ac:dyDescent="0.2">
      <c r="A60" s="9"/>
      <c r="B60" s="36">
        <v>0.01</v>
      </c>
      <c r="C60" s="27" t="s">
        <v>92</v>
      </c>
      <c r="D60" s="27"/>
      <c r="E60" s="27"/>
      <c r="F60" s="9"/>
      <c r="G60" s="9"/>
    </row>
    <row r="61" spans="1:7" x14ac:dyDescent="0.2">
      <c r="A61" s="9"/>
      <c r="B61" s="36">
        <v>0.02</v>
      </c>
      <c r="C61" s="27" t="s">
        <v>93</v>
      </c>
      <c r="D61" s="27"/>
      <c r="E61" s="27"/>
      <c r="F61" s="9"/>
      <c r="G61" s="9"/>
    </row>
    <row r="62" spans="1:7" x14ac:dyDescent="0.2">
      <c r="A62" s="9"/>
      <c r="B62" s="36">
        <v>1E-3</v>
      </c>
      <c r="C62" s="27" t="s">
        <v>94</v>
      </c>
      <c r="D62" s="27"/>
      <c r="E62" s="27"/>
      <c r="F62" s="9"/>
      <c r="G62" s="9"/>
    </row>
    <row r="63" spans="1:7" x14ac:dyDescent="0.2">
      <c r="A63" s="9"/>
      <c r="B63" s="36">
        <v>0.02</v>
      </c>
      <c r="C63" s="27" t="s">
        <v>98</v>
      </c>
      <c r="D63" s="27"/>
      <c r="E63" s="27"/>
      <c r="F63" s="9"/>
      <c r="G63" s="9"/>
    </row>
    <row r="64" spans="1:7" x14ac:dyDescent="0.2">
      <c r="A64" s="9"/>
      <c r="B64" s="9"/>
      <c r="C64" s="9"/>
      <c r="D64" s="9"/>
      <c r="E64" s="9"/>
      <c r="F64" s="9"/>
      <c r="G64" s="9"/>
    </row>
    <row r="65" spans="1:7" x14ac:dyDescent="0.2">
      <c r="A65" s="9"/>
      <c r="B65" s="9"/>
      <c r="C65" s="9"/>
      <c r="D65" s="9"/>
      <c r="E65" s="9"/>
      <c r="F65" s="9"/>
      <c r="G65" s="9"/>
    </row>
    <row r="66" spans="1:7" x14ac:dyDescent="0.2">
      <c r="A66" s="9"/>
      <c r="B66" s="9"/>
      <c r="C66" s="9"/>
      <c r="D66" s="9"/>
      <c r="E66" s="9"/>
      <c r="F66" s="9"/>
      <c r="G66" s="9"/>
    </row>
    <row r="67" spans="1:7" x14ac:dyDescent="0.2">
      <c r="A67" s="9"/>
      <c r="B67" s="9"/>
      <c r="C67" s="9"/>
      <c r="D67" s="9"/>
      <c r="E67" s="9"/>
      <c r="F67" s="9"/>
      <c r="G67" s="9"/>
    </row>
    <row r="68" spans="1:7" x14ac:dyDescent="0.2">
      <c r="A68" s="9"/>
      <c r="B68" s="9"/>
      <c r="C68" s="9"/>
      <c r="D68" s="9"/>
      <c r="E68" s="9"/>
      <c r="F68" s="9"/>
      <c r="G68" s="9"/>
    </row>
    <row r="69" spans="1:7" x14ac:dyDescent="0.2">
      <c r="A69" s="9"/>
      <c r="B69" s="9"/>
      <c r="C69" s="9"/>
      <c r="D69" s="9"/>
      <c r="E69" s="9"/>
      <c r="F69" s="9"/>
      <c r="G69" s="9"/>
    </row>
    <row r="70" spans="1:7" x14ac:dyDescent="0.2">
      <c r="A70" s="9"/>
      <c r="B70" s="9"/>
      <c r="C70" s="9"/>
      <c r="D70" s="9"/>
      <c r="E70" s="9"/>
      <c r="F70" s="9"/>
      <c r="G70" s="9"/>
    </row>
    <row r="71" spans="1:7" x14ac:dyDescent="0.2">
      <c r="A71" s="9"/>
      <c r="B71" s="9"/>
      <c r="C71" s="9"/>
      <c r="D71" s="9"/>
      <c r="E71" s="9"/>
      <c r="F71" s="9"/>
      <c r="G71" s="9"/>
    </row>
    <row r="72" spans="1:7" x14ac:dyDescent="0.2">
      <c r="A72" s="9"/>
      <c r="B72" s="9"/>
      <c r="C72" s="9"/>
      <c r="D72" s="9"/>
      <c r="E72" s="9"/>
      <c r="F72" s="9"/>
      <c r="G72" s="9"/>
    </row>
    <row r="73" spans="1:7" x14ac:dyDescent="0.2">
      <c r="B73" s="9"/>
      <c r="C73" s="9"/>
      <c r="D73" s="9"/>
      <c r="E73" s="9"/>
      <c r="F73" s="9"/>
      <c r="G73" s="9"/>
    </row>
    <row r="74" spans="1:7" x14ac:dyDescent="0.2">
      <c r="B74" s="9"/>
      <c r="C74" s="9"/>
      <c r="D74" s="9"/>
      <c r="E74" s="9"/>
      <c r="F74" s="9"/>
      <c r="G74" s="9"/>
    </row>
  </sheetData>
  <sheetProtection sheet="1" objects="1" scenarios="1"/>
  <mergeCells count="3">
    <mergeCell ref="A8:E8"/>
    <mergeCell ref="C38:D38"/>
    <mergeCell ref="C39:D39"/>
  </mergeCells>
  <phoneticPr fontId="0" type="noConversion"/>
  <hyperlinks>
    <hyperlink ref="C4" r:id="rId1" xr:uid="{00000000-0004-0000-0000-000000000000}"/>
    <hyperlink ref="C5" r:id="rId2" xr:uid="{00000000-0004-0000-0000-000001000000}"/>
  </hyperlinks>
  <pageMargins left="0.7" right="0.7" top="0.75" bottom="0.75" header="0.3" footer="0.3"/>
  <pageSetup paperSize="9" scale="78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7"/>
  <sheetViews>
    <sheetView topLeftCell="A7" workbookViewId="0">
      <selection activeCell="A41" sqref="A41"/>
    </sheetView>
  </sheetViews>
  <sheetFormatPr baseColWidth="10" defaultRowHeight="12.75" x14ac:dyDescent="0.2"/>
  <cols>
    <col min="1" max="1" width="9.5703125" customWidth="1"/>
    <col min="2" max="2" width="22.140625" customWidth="1"/>
    <col min="3" max="3" width="16.140625" customWidth="1"/>
    <col min="4" max="4" width="12" customWidth="1"/>
    <col min="5" max="5" width="12.140625" customWidth="1"/>
    <col min="6" max="6" width="22.140625" customWidth="1"/>
  </cols>
  <sheetData>
    <row r="1" spans="1:6" ht="30" x14ac:dyDescent="0.4">
      <c r="A1" s="139" t="s">
        <v>95</v>
      </c>
      <c r="B1" s="140"/>
      <c r="C1" s="140"/>
      <c r="D1" s="140"/>
      <c r="E1" s="140"/>
      <c r="F1" s="141"/>
    </row>
    <row r="3" spans="1:6" ht="18" customHeight="1" x14ac:dyDescent="0.2">
      <c r="A3" s="37" t="s">
        <v>47</v>
      </c>
      <c r="B3" s="49"/>
      <c r="C3" s="145">
        <f>Tabelle1!C9</f>
        <v>0</v>
      </c>
      <c r="D3" s="146"/>
      <c r="E3" s="146"/>
      <c r="F3" s="147"/>
    </row>
    <row r="4" spans="1:6" ht="18" customHeight="1" x14ac:dyDescent="0.2">
      <c r="A4" s="37" t="s">
        <v>48</v>
      </c>
      <c r="B4" s="49"/>
      <c r="C4" s="145">
        <f>Tabelle1!C10</f>
        <v>0</v>
      </c>
      <c r="D4" s="146"/>
      <c r="E4" s="146"/>
      <c r="F4" s="147"/>
    </row>
    <row r="5" spans="1:6" ht="18" customHeight="1" x14ac:dyDescent="0.2">
      <c r="A5" s="37" t="s">
        <v>49</v>
      </c>
      <c r="B5" s="49"/>
      <c r="C5" s="145">
        <f>Tabelle1!C11</f>
        <v>0</v>
      </c>
      <c r="D5" s="146"/>
      <c r="E5" s="146"/>
      <c r="F5" s="147"/>
    </row>
    <row r="6" spans="1:6" ht="18" customHeight="1" x14ac:dyDescent="0.2">
      <c r="A6" s="37" t="s">
        <v>50</v>
      </c>
      <c r="B6" s="49"/>
      <c r="C6" s="145">
        <f>Tabelle1!C12</f>
        <v>0</v>
      </c>
      <c r="D6" s="146"/>
      <c r="E6" s="146"/>
      <c r="F6" s="147"/>
    </row>
    <row r="8" spans="1:6" ht="15" x14ac:dyDescent="0.2">
      <c r="A8" s="37" t="s">
        <v>68</v>
      </c>
      <c r="B8" s="37"/>
      <c r="C8" s="37" t="s">
        <v>51</v>
      </c>
      <c r="D8" s="145" t="s">
        <v>55</v>
      </c>
      <c r="E8" s="147"/>
      <c r="F8" s="37" t="s">
        <v>56</v>
      </c>
    </row>
    <row r="9" spans="1:6" ht="15" x14ac:dyDescent="0.2">
      <c r="A9" s="37" t="s">
        <v>52</v>
      </c>
      <c r="B9" s="37"/>
      <c r="C9" s="38"/>
      <c r="D9" s="145"/>
      <c r="E9" s="147"/>
      <c r="F9" s="38">
        <f>Tabelle1!E9</f>
        <v>0</v>
      </c>
    </row>
    <row r="10" spans="1:6" ht="15" x14ac:dyDescent="0.2">
      <c r="A10" s="37" t="s">
        <v>53</v>
      </c>
      <c r="B10" s="37"/>
      <c r="C10" s="39"/>
      <c r="D10" s="145"/>
      <c r="E10" s="147"/>
      <c r="F10" s="39">
        <f>Tabelle1!E10</f>
        <v>0</v>
      </c>
    </row>
    <row r="11" spans="1:6" ht="15" x14ac:dyDescent="0.2">
      <c r="A11" s="37" t="s">
        <v>54</v>
      </c>
      <c r="B11" s="37"/>
      <c r="C11" s="40"/>
      <c r="D11" s="145"/>
      <c r="E11" s="147"/>
      <c r="F11" s="38">
        <f>Tabelle1!E11</f>
        <v>0</v>
      </c>
    </row>
    <row r="12" spans="1:6" ht="3.75" customHeight="1" thickBot="1" x14ac:dyDescent="0.25"/>
    <row r="13" spans="1:6" ht="15.75" thickBot="1" x14ac:dyDescent="0.25">
      <c r="A13" s="148" t="s">
        <v>71</v>
      </c>
      <c r="B13" s="149"/>
      <c r="C13" s="149"/>
      <c r="D13" s="149"/>
      <c r="E13" s="149"/>
      <c r="F13" s="150"/>
    </row>
    <row r="14" spans="1:6" s="9" customFormat="1" x14ac:dyDescent="0.2">
      <c r="A14" s="41">
        <f>Tabelle1!B19</f>
        <v>0</v>
      </c>
      <c r="B14" s="41" t="str">
        <f>Tabelle1!C19</f>
        <v>Rind</v>
      </c>
      <c r="C14" s="41">
        <f>Tabelle1!B47</f>
        <v>0</v>
      </c>
      <c r="D14" s="42" t="str">
        <f>Tabelle1!C47</f>
        <v>Peperoni</v>
      </c>
      <c r="E14" s="41">
        <f>Tabelle1!$A$33*Tabelle1!B56</f>
        <v>0</v>
      </c>
      <c r="F14" s="42" t="str">
        <f>Tabelle1!C56</f>
        <v>Gurken</v>
      </c>
    </row>
    <row r="15" spans="1:6" s="9" customFormat="1" x14ac:dyDescent="0.2">
      <c r="A15" s="41">
        <f>Tabelle1!B20</f>
        <v>0</v>
      </c>
      <c r="B15" s="41" t="str">
        <f>Tabelle1!C20</f>
        <v>Schwein</v>
      </c>
      <c r="C15" s="41">
        <f>Tabelle1!B48</f>
        <v>0</v>
      </c>
      <c r="D15" s="42" t="str">
        <f>Tabelle1!C48</f>
        <v>Zucchetti</v>
      </c>
      <c r="E15" s="41">
        <f>Tabelle1!$A$33*Tabelle1!B57</f>
        <v>0</v>
      </c>
      <c r="F15" s="42" t="str">
        <f>Tabelle1!C57</f>
        <v>Cornichons</v>
      </c>
    </row>
    <row r="16" spans="1:6" s="9" customFormat="1" x14ac:dyDescent="0.2">
      <c r="A16" s="41">
        <f>Tabelle1!B21</f>
        <v>0</v>
      </c>
      <c r="B16" s="41" t="str">
        <f>Tabelle1!C21</f>
        <v>Poulet</v>
      </c>
      <c r="C16" s="41">
        <f>Tabelle1!B49</f>
        <v>0</v>
      </c>
      <c r="D16" s="42" t="str">
        <f>Tabelle1!C49</f>
        <v>Maiskolben</v>
      </c>
      <c r="E16" s="41">
        <f>Tabelle1!$A$33*Tabelle1!B58</f>
        <v>0</v>
      </c>
      <c r="F16" s="42" t="str">
        <f>Tabelle1!C58</f>
        <v>Silberzwiebeln</v>
      </c>
    </row>
    <row r="17" spans="1:6" s="9" customFormat="1" x14ac:dyDescent="0.2">
      <c r="A17" s="41">
        <f>Tabelle1!B22</f>
        <v>0</v>
      </c>
      <c r="B17" s="41" t="str">
        <f>Tabelle1!C22</f>
        <v>Pferd</v>
      </c>
      <c r="C17" s="41">
        <f>Tabelle1!B50</f>
        <v>0</v>
      </c>
      <c r="D17" s="42" t="str">
        <f>Tabelle1!C50</f>
        <v>Champignon</v>
      </c>
      <c r="E17" s="41">
        <f>Tabelle1!$A$33*Tabelle1!B59</f>
        <v>0</v>
      </c>
      <c r="F17" s="42" t="str">
        <f>Tabelle1!C59</f>
        <v>Maiskolben</v>
      </c>
    </row>
    <row r="18" spans="1:6" s="9" customFormat="1" x14ac:dyDescent="0.2">
      <c r="A18" s="41">
        <f>Tabelle1!B23</f>
        <v>0</v>
      </c>
      <c r="B18" s="41" t="str">
        <f>Tabelle1!C23</f>
        <v>Lamm</v>
      </c>
      <c r="C18" s="41">
        <f>Tabelle1!B51</f>
        <v>0</v>
      </c>
      <c r="D18" s="42" t="str">
        <f>Tabelle1!C51</f>
        <v>Kartoffeln</v>
      </c>
      <c r="E18" s="41">
        <f>Tabelle1!$A$33*Tabelle1!B60</f>
        <v>0</v>
      </c>
      <c r="F18" s="42" t="str">
        <f>Tabelle1!C60</f>
        <v>Speckwürfeli</v>
      </c>
    </row>
    <row r="19" spans="1:6" s="9" customFormat="1" x14ac:dyDescent="0.2">
      <c r="A19" s="41">
        <f>Tabelle1!B24</f>
        <v>0</v>
      </c>
      <c r="B19" s="41" t="str">
        <f>Tabelle1!C24</f>
        <v>Kalb</v>
      </c>
      <c r="C19" s="41">
        <f>Tabelle1!B52</f>
        <v>0</v>
      </c>
      <c r="D19" s="42" t="str">
        <f>Tabelle1!C52</f>
        <v>Tomaten</v>
      </c>
      <c r="E19" s="41">
        <f>Tabelle1!$A$33*Tabelle1!B61</f>
        <v>0</v>
      </c>
      <c r="F19" s="42" t="str">
        <f>Tabelle1!C61</f>
        <v>Schinkenwürfeli</v>
      </c>
    </row>
    <row r="20" spans="1:6" s="9" customFormat="1" x14ac:dyDescent="0.2">
      <c r="A20" s="41">
        <f>Tabelle1!B25</f>
        <v>0</v>
      </c>
      <c r="B20" s="41" t="str">
        <f>Tabelle1!C25</f>
        <v>Bratspeck</v>
      </c>
      <c r="C20" s="42"/>
      <c r="D20" s="42"/>
      <c r="E20" s="41">
        <f>Tabelle1!$A$33*Tabelle1!B62</f>
        <v>0</v>
      </c>
      <c r="F20" s="42" t="str">
        <f>Tabelle1!C62</f>
        <v>Gewürz</v>
      </c>
    </row>
    <row r="21" spans="1:6" s="9" customFormat="1" x14ac:dyDescent="0.2">
      <c r="A21" s="41">
        <f>Tabelle1!B26</f>
        <v>0</v>
      </c>
      <c r="B21" s="41" t="str">
        <f>Tabelle1!C26</f>
        <v>Wurst Mix</v>
      </c>
      <c r="C21" s="42"/>
      <c r="D21" s="42"/>
      <c r="E21" s="41">
        <f>Tabelle1!$A$33*Tabelle1!B63</f>
        <v>0</v>
      </c>
      <c r="F21" s="42" t="str">
        <f>Tabelle1!C63</f>
        <v>Ananaswürfel</v>
      </c>
    </row>
    <row r="22" spans="1:6" s="9" customFormat="1" x14ac:dyDescent="0.2">
      <c r="A22" s="41">
        <f>Tabelle1!B27</f>
        <v>0</v>
      </c>
      <c r="B22" s="41" t="str">
        <f>Tabelle1!C27</f>
        <v>Grillkäse aus Dürrenroth</v>
      </c>
      <c r="C22" s="41">
        <f>Tabelle1!A34*0.3</f>
        <v>0</v>
      </c>
      <c r="D22" s="42" t="s">
        <v>97</v>
      </c>
      <c r="E22" s="41"/>
      <c r="F22" s="42"/>
    </row>
    <row r="24" spans="1:6" ht="15" x14ac:dyDescent="0.2">
      <c r="A24" s="43">
        <f>Tabelle1!B14+Tabelle1!B16</f>
        <v>0</v>
      </c>
      <c r="B24" s="43"/>
      <c r="C24" s="44" t="s">
        <v>69</v>
      </c>
      <c r="D24" s="125" t="s">
        <v>70</v>
      </c>
      <c r="E24" s="126"/>
      <c r="F24" s="127"/>
    </row>
    <row r="25" spans="1:6" ht="15" x14ac:dyDescent="0.2">
      <c r="A25" s="43" t="s">
        <v>99</v>
      </c>
      <c r="B25" s="56" t="s">
        <v>100</v>
      </c>
      <c r="C25" s="57" t="s">
        <v>101</v>
      </c>
      <c r="D25" s="57" t="s">
        <v>102</v>
      </c>
      <c r="E25" s="57" t="s">
        <v>103</v>
      </c>
      <c r="F25" s="57" t="s">
        <v>104</v>
      </c>
    </row>
    <row r="26" spans="1:6" ht="21.75" customHeight="1" x14ac:dyDescent="0.2">
      <c r="A26" s="53">
        <f>Tabelle1!A32*0.29</f>
        <v>0</v>
      </c>
      <c r="B26" s="55">
        <f>$A$26/5</f>
        <v>0</v>
      </c>
      <c r="C26" s="55">
        <f t="shared" ref="C26:F26" si="0">$A$26/5</f>
        <v>0</v>
      </c>
      <c r="D26" s="55">
        <f t="shared" si="0"/>
        <v>0</v>
      </c>
      <c r="E26" s="55">
        <f t="shared" si="0"/>
        <v>0</v>
      </c>
      <c r="F26" s="55">
        <f t="shared" si="0"/>
        <v>0</v>
      </c>
    </row>
    <row r="27" spans="1:6" ht="15.75" thickBot="1" x14ac:dyDescent="0.25">
      <c r="A27" s="154" t="s">
        <v>57</v>
      </c>
      <c r="B27" s="155"/>
      <c r="C27" s="155"/>
      <c r="D27" s="155"/>
      <c r="E27" s="155"/>
      <c r="F27" s="156"/>
    </row>
    <row r="28" spans="1:6" ht="15" x14ac:dyDescent="0.2">
      <c r="A28" s="44">
        <f>Tabelle1!E31/35</f>
        <v>0</v>
      </c>
      <c r="B28" s="50"/>
      <c r="C28" s="125" t="str">
        <f>Tabelle1!C31</f>
        <v>Dipsauce mind. 3 Sorten</v>
      </c>
      <c r="D28" s="126"/>
      <c r="E28" s="126"/>
      <c r="F28" s="127"/>
    </row>
    <row r="30" spans="1:6" ht="7.5" customHeight="1" thickBot="1" x14ac:dyDescent="0.25"/>
    <row r="31" spans="1:6" ht="15.75" thickBot="1" x14ac:dyDescent="0.25">
      <c r="A31" s="148" t="s">
        <v>60</v>
      </c>
      <c r="B31" s="149"/>
      <c r="C31" s="149"/>
      <c r="D31" s="149"/>
      <c r="E31" s="149"/>
      <c r="F31" s="150"/>
    </row>
    <row r="32" spans="1:6" ht="33" customHeight="1" x14ac:dyDescent="0.2">
      <c r="A32" s="151" t="str">
        <f>Tabelle1!C38</f>
        <v>Salatsortiment zum Auswählen: 
Grüner Mischsalat, Kartoffelsalat, Hörnlisalat, Reissalat, Rüeblisalat, Mais-Currysalat, Gurkensalat, Randensalat, Bohnensalat, Selleriesalat, Tomaten, Tomaten mit Mozzarella</v>
      </c>
      <c r="B32" s="152"/>
      <c r="C32" s="152"/>
      <c r="D32" s="152"/>
      <c r="E32" s="152"/>
      <c r="F32" s="153"/>
    </row>
    <row r="33" spans="1:6" ht="9" customHeight="1" thickBot="1" x14ac:dyDescent="0.25"/>
    <row r="34" spans="1:6" ht="15.75" thickBot="1" x14ac:dyDescent="0.25">
      <c r="A34" s="148" t="s">
        <v>61</v>
      </c>
      <c r="B34" s="149"/>
      <c r="C34" s="137"/>
      <c r="D34" s="137"/>
      <c r="E34" s="149"/>
      <c r="F34" s="150"/>
    </row>
    <row r="35" spans="1:6" x14ac:dyDescent="0.2">
      <c r="A35" s="45">
        <f>Tabelle1!A18</f>
        <v>0</v>
      </c>
      <c r="B35" s="45" t="s">
        <v>2</v>
      </c>
      <c r="C35" s="128" t="s">
        <v>65</v>
      </c>
      <c r="D35" s="128"/>
      <c r="E35" s="129" t="s">
        <v>96</v>
      </c>
      <c r="F35" s="130"/>
    </row>
    <row r="36" spans="1:6" x14ac:dyDescent="0.2">
      <c r="A36" s="42">
        <f>(Tabelle1!B14+Tabelle1!B16)*2.5</f>
        <v>0</v>
      </c>
      <c r="B36" s="42" t="s">
        <v>2</v>
      </c>
      <c r="C36" s="128" t="s">
        <v>63</v>
      </c>
      <c r="D36" s="128"/>
      <c r="E36" s="131"/>
      <c r="F36" s="132"/>
    </row>
    <row r="37" spans="1:6" x14ac:dyDescent="0.2">
      <c r="A37" s="42">
        <f>A35*4</f>
        <v>0</v>
      </c>
      <c r="B37" s="42" t="s">
        <v>2</v>
      </c>
      <c r="C37" s="128" t="s">
        <v>62</v>
      </c>
      <c r="D37" s="128"/>
      <c r="E37" s="131"/>
      <c r="F37" s="132"/>
    </row>
    <row r="38" spans="1:6" x14ac:dyDescent="0.2">
      <c r="A38" s="42">
        <f>A35*2</f>
        <v>0</v>
      </c>
      <c r="B38" s="42" t="s">
        <v>2</v>
      </c>
      <c r="C38" s="128" t="s">
        <v>79</v>
      </c>
      <c r="D38" s="128"/>
      <c r="E38" s="131"/>
      <c r="F38" s="132"/>
    </row>
    <row r="39" spans="1:6" x14ac:dyDescent="0.2">
      <c r="A39" s="42">
        <f>A35*2</f>
        <v>0</v>
      </c>
      <c r="B39" s="42" t="s">
        <v>64</v>
      </c>
      <c r="C39" s="128" t="s">
        <v>80</v>
      </c>
      <c r="D39" s="128"/>
      <c r="E39" s="131"/>
      <c r="F39" s="132"/>
    </row>
    <row r="40" spans="1:6" x14ac:dyDescent="0.2">
      <c r="A40" s="42">
        <f>Tabelle1!B14</f>
        <v>0</v>
      </c>
      <c r="B40" s="42" t="s">
        <v>2</v>
      </c>
      <c r="C40" s="128" t="s">
        <v>66</v>
      </c>
      <c r="D40" s="128"/>
      <c r="E40" s="133"/>
      <c r="F40" s="134"/>
    </row>
    <row r="41" spans="1:6" ht="15.75" x14ac:dyDescent="0.25">
      <c r="A41" s="42">
        <f>Tabelle1!B15/1.5</f>
        <v>0</v>
      </c>
      <c r="B41" s="42" t="s">
        <v>2</v>
      </c>
      <c r="C41" s="128" t="s">
        <v>115</v>
      </c>
      <c r="D41" s="128"/>
      <c r="E41" s="54" t="s">
        <v>58</v>
      </c>
      <c r="F41" s="42"/>
    </row>
    <row r="42" spans="1:6" ht="15.75" x14ac:dyDescent="0.25">
      <c r="A42" s="42">
        <v>1</v>
      </c>
      <c r="B42" s="42" t="s">
        <v>2</v>
      </c>
      <c r="C42" s="128" t="s">
        <v>67</v>
      </c>
      <c r="D42" s="128"/>
      <c r="E42" s="54" t="s">
        <v>59</v>
      </c>
      <c r="F42" s="42"/>
    </row>
    <row r="43" spans="1:6" x14ac:dyDescent="0.2">
      <c r="A43" s="46">
        <f>A24</f>
        <v>0</v>
      </c>
      <c r="B43" s="42" t="s">
        <v>2</v>
      </c>
      <c r="C43" s="128" t="s">
        <v>72</v>
      </c>
      <c r="D43" s="128"/>
      <c r="E43" s="42"/>
      <c r="F43" s="42"/>
    </row>
    <row r="44" spans="1:6" ht="60.75" customHeight="1" thickBot="1" x14ac:dyDescent="0.25">
      <c r="A44" s="142" t="str">
        <f>Tabelle1!C39</f>
        <v xml:space="preserve">Bemerkungen, Wünsche, Informationen: 
Hier können diese angebracht werden. </v>
      </c>
      <c r="B44" s="143"/>
      <c r="C44" s="143"/>
      <c r="D44" s="143"/>
      <c r="E44" s="143"/>
      <c r="F44" s="144"/>
    </row>
    <row r="45" spans="1:6" ht="15" x14ac:dyDescent="0.2">
      <c r="A45" s="136" t="s">
        <v>73</v>
      </c>
      <c r="B45" s="137"/>
      <c r="C45" s="137"/>
      <c r="D45" s="137"/>
      <c r="E45" s="137"/>
      <c r="F45" s="138"/>
    </row>
    <row r="46" spans="1:6" ht="15.75" x14ac:dyDescent="0.25">
      <c r="A46" s="37" t="s">
        <v>76</v>
      </c>
      <c r="B46" s="37"/>
      <c r="C46" s="52">
        <f>Tabelle1!E43</f>
        <v>0</v>
      </c>
      <c r="D46" s="135" t="s">
        <v>74</v>
      </c>
      <c r="E46" s="135"/>
      <c r="F46" s="37" t="s">
        <v>75</v>
      </c>
    </row>
    <row r="47" spans="1:6" ht="1.5" customHeight="1" x14ac:dyDescent="0.2"/>
  </sheetData>
  <mergeCells count="29">
    <mergeCell ref="A1:F1"/>
    <mergeCell ref="A44:F44"/>
    <mergeCell ref="C3:F3"/>
    <mergeCell ref="C4:F4"/>
    <mergeCell ref="C5:F5"/>
    <mergeCell ref="C6:F6"/>
    <mergeCell ref="A34:F34"/>
    <mergeCell ref="A31:F31"/>
    <mergeCell ref="C28:F28"/>
    <mergeCell ref="A32:F32"/>
    <mergeCell ref="A27:F27"/>
    <mergeCell ref="A13:F13"/>
    <mergeCell ref="D8:E8"/>
    <mergeCell ref="D9:E9"/>
    <mergeCell ref="D10:E10"/>
    <mergeCell ref="D11:E11"/>
    <mergeCell ref="D24:F24"/>
    <mergeCell ref="C43:D43"/>
    <mergeCell ref="E35:F40"/>
    <mergeCell ref="D46:E46"/>
    <mergeCell ref="A45:F45"/>
    <mergeCell ref="C35:D35"/>
    <mergeCell ref="C36:D36"/>
    <mergeCell ref="C37:D37"/>
    <mergeCell ref="C38:D38"/>
    <mergeCell ref="C39:D39"/>
    <mergeCell ref="C40:D40"/>
    <mergeCell ref="C41:D41"/>
    <mergeCell ref="C42:D42"/>
  </mergeCells>
  <phoneticPr fontId="0" type="noConversion"/>
  <pageMargins left="0.25" right="0.25" top="0.75" bottom="0.75" header="0.3" footer="0.3"/>
  <pageSetup paperSize="9" orientation="portrait" horizontalDpi="4294967295" verticalDpi="4294967295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Bestellungsaufnahme</vt:lpstr>
      <vt:lpstr>Tabelle1</vt:lpstr>
      <vt:lpstr>Tabelle2</vt:lpstr>
      <vt:lpstr>Tabelle3</vt:lpstr>
    </vt:vector>
  </TitlesOfParts>
  <Company>Höhn Metzgerei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Höhn Hans</dc:creator>
  <cp:lastModifiedBy>Stefan Schlüchter</cp:lastModifiedBy>
  <cp:lastPrinted>2019-12-05T16:38:24Z</cp:lastPrinted>
  <dcterms:created xsi:type="dcterms:W3CDTF">2009-07-06T11:40:41Z</dcterms:created>
  <dcterms:modified xsi:type="dcterms:W3CDTF">2024-02-14T07:15:28Z</dcterms:modified>
</cp:coreProperties>
</file>